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s>
  <externalReferences>
    <externalReference r:id="rId13"/>
    <externalReference r:id="rId14"/>
  </externalReferences>
  <calcPr calcId="124519"/>
</workbook>
</file>

<file path=xl/calcChain.xml><?xml version="1.0" encoding="utf-8"?>
<calcChain xmlns="http://schemas.openxmlformats.org/spreadsheetml/2006/main">
  <c r="E21" i="6"/>
  <c r="F21" s="1"/>
  <c r="E20"/>
  <c r="F20" s="1"/>
  <c r="E19"/>
  <c r="F19" s="1"/>
  <c r="E18"/>
  <c r="F18" s="1"/>
  <c r="E17"/>
  <c r="E15"/>
  <c r="F15" s="1"/>
  <c r="E14"/>
  <c r="F14" s="1"/>
  <c r="E13"/>
  <c r="F13" s="1"/>
  <c r="F12"/>
  <c r="E11"/>
  <c r="F11" s="1"/>
  <c r="E10"/>
  <c r="F10" s="1"/>
  <c r="E9"/>
  <c r="F9" s="1"/>
  <c r="E8"/>
  <c r="F8" s="1"/>
  <c r="E7"/>
  <c r="F7" s="1"/>
  <c r="E6"/>
  <c r="F6" s="1"/>
  <c r="E5"/>
  <c r="F5" s="1"/>
  <c r="F21" i="5"/>
  <c r="F17"/>
  <c r="F11"/>
  <c r="F10"/>
  <c r="F9"/>
  <c r="F20"/>
  <c r="F19"/>
  <c r="F18"/>
  <c r="F15"/>
  <c r="F14"/>
  <c r="F13"/>
  <c r="F12"/>
  <c r="F8"/>
  <c r="F6"/>
  <c r="F5"/>
  <c r="E18" i="2"/>
  <c r="F18" s="1"/>
  <c r="B18"/>
  <c r="A18"/>
  <c r="E17"/>
  <c r="C17"/>
  <c r="F17" s="1"/>
  <c r="B17"/>
  <c r="A17"/>
  <c r="E16"/>
  <c r="C16"/>
  <c r="F16" s="1"/>
  <c r="B16"/>
  <c r="A16"/>
  <c r="E15"/>
  <c r="C15"/>
  <c r="F15" s="1"/>
  <c r="B15"/>
  <c r="A15"/>
  <c r="B14"/>
  <c r="E13"/>
  <c r="C13"/>
  <c r="F13" s="1"/>
  <c r="B13"/>
  <c r="E12"/>
  <c r="C12"/>
  <c r="F12" s="1"/>
  <c r="B12"/>
  <c r="E11"/>
  <c r="C11"/>
  <c r="F11" s="1"/>
  <c r="B11"/>
  <c r="E10"/>
  <c r="F10" s="1"/>
  <c r="B10"/>
  <c r="E9"/>
  <c r="C9"/>
  <c r="F9" s="1"/>
  <c r="B9"/>
  <c r="E8"/>
  <c r="C8"/>
  <c r="F8" s="1"/>
  <c r="E7"/>
  <c r="C7"/>
  <c r="F7" s="1"/>
  <c r="B7"/>
  <c r="E6"/>
  <c r="C6"/>
  <c r="F6" s="1"/>
  <c r="B6"/>
  <c r="E5"/>
  <c r="D5"/>
  <c r="C5"/>
  <c r="F5" s="1"/>
  <c r="F19" s="1"/>
  <c r="B5"/>
  <c r="A5"/>
  <c r="A3"/>
  <c r="F22" i="6" l="1"/>
  <c r="F22" i="5"/>
  <c r="F23" s="1"/>
  <c r="F24" s="1"/>
  <c r="F25" s="1"/>
  <c r="F26" s="1"/>
  <c r="F20" i="2"/>
  <c r="F21"/>
  <c r="F23" i="6" l="1"/>
  <c r="F24" s="1"/>
  <c r="F22" i="2"/>
  <c r="F23" s="1"/>
  <c r="F25" i="6" l="1"/>
  <c r="F26" s="1"/>
  <c r="E21" i="4" l="1"/>
  <c r="E20"/>
  <c r="E19"/>
  <c r="E18"/>
  <c r="E17"/>
  <c r="E15"/>
  <c r="E14"/>
  <c r="E13"/>
  <c r="F12"/>
  <c r="E11"/>
  <c r="E10"/>
  <c r="E9"/>
  <c r="E8"/>
  <c r="E7"/>
  <c r="E6"/>
  <c r="E5"/>
  <c r="F6" i="3"/>
  <c r="F15"/>
  <c r="F14"/>
  <c r="F13"/>
  <c r="F12"/>
  <c r="F11"/>
  <c r="F9"/>
  <c r="F8"/>
  <c r="F7"/>
  <c r="F5"/>
  <c r="F13" i="4" l="1"/>
  <c r="F14"/>
  <c r="F15"/>
  <c r="F17"/>
  <c r="F18"/>
  <c r="F19"/>
  <c r="F20"/>
  <c r="F21"/>
  <c r="F5"/>
  <c r="F6"/>
  <c r="F7"/>
  <c r="F8"/>
  <c r="F9"/>
  <c r="F10"/>
  <c r="F11"/>
  <c r="F16" i="3"/>
  <c r="F17" s="1"/>
  <c r="F18" s="1"/>
  <c r="F19" s="1"/>
  <c r="F20" s="1"/>
  <c r="F22" i="4" l="1"/>
  <c r="F19" i="1"/>
  <c r="F18"/>
  <c r="F17"/>
  <c r="F14"/>
  <c r="F13"/>
  <c r="F12"/>
  <c r="F11"/>
  <c r="F10"/>
  <c r="F9"/>
  <c r="F8"/>
  <c r="F7"/>
  <c r="F6"/>
  <c r="F5"/>
  <c r="F23" i="4" l="1"/>
  <c r="F24" s="1"/>
  <c r="F25" s="1"/>
  <c r="F26" s="1"/>
  <c r="F21" i="1"/>
  <c r="F22" s="1"/>
  <c r="F23" s="1"/>
  <c r="F24" s="1"/>
  <c r="F25" s="1"/>
  <c r="F20" i="12" l="1"/>
  <c r="F19"/>
  <c r="F18"/>
  <c r="F17"/>
  <c r="F16"/>
  <c r="F15"/>
  <c r="F14"/>
  <c r="F13"/>
  <c r="F12"/>
  <c r="F11"/>
  <c r="F10"/>
  <c r="F9"/>
  <c r="F8"/>
  <c r="F7"/>
  <c r="F6"/>
  <c r="F5"/>
  <c r="F21" s="1"/>
  <c r="F22" s="1"/>
  <c r="F23" s="1"/>
  <c r="F24" s="1"/>
  <c r="F25" s="1"/>
  <c r="F18" i="11" l="1"/>
  <c r="F17"/>
  <c r="F16"/>
  <c r="F15"/>
  <c r="F14"/>
  <c r="F13"/>
  <c r="F12"/>
  <c r="F11"/>
  <c r="F10"/>
  <c r="F9"/>
  <c r="F8"/>
  <c r="F7"/>
  <c r="F6"/>
  <c r="F5"/>
  <c r="F19" s="1"/>
  <c r="F20" s="1"/>
  <c r="F21" s="1"/>
  <c r="F22" s="1"/>
  <c r="F23" s="1"/>
  <c r="F18" i="10"/>
  <c r="F17"/>
  <c r="F16"/>
  <c r="F15"/>
  <c r="F14"/>
  <c r="F12"/>
  <c r="F11"/>
  <c r="F10"/>
  <c r="F9"/>
  <c r="F8"/>
  <c r="F7"/>
  <c r="F6"/>
  <c r="F5"/>
  <c r="F19" s="1"/>
  <c r="F20" s="1"/>
  <c r="F21" s="1"/>
  <c r="F22" s="1"/>
  <c r="F23" s="1"/>
  <c r="F18" i="9"/>
  <c r="F17"/>
  <c r="F16"/>
  <c r="F15"/>
  <c r="F14"/>
  <c r="F12"/>
  <c r="C11"/>
  <c r="C10"/>
  <c r="F9"/>
  <c r="F8"/>
  <c r="F7"/>
  <c r="F6"/>
  <c r="F5"/>
  <c r="F19" s="1"/>
  <c r="F20" s="1"/>
  <c r="F21" s="1"/>
  <c r="F22" s="1"/>
  <c r="F23" s="1"/>
  <c r="F18" i="8" l="1"/>
  <c r="F17"/>
  <c r="F16"/>
  <c r="F15"/>
  <c r="F14"/>
  <c r="F12"/>
  <c r="F11"/>
  <c r="F10"/>
  <c r="F9"/>
  <c r="F8"/>
  <c r="F7"/>
  <c r="F6"/>
  <c r="F5"/>
  <c r="F19" s="1"/>
  <c r="F20" s="1"/>
  <c r="F21" s="1"/>
  <c r="F22" s="1"/>
  <c r="F23" s="1"/>
  <c r="F5" i="7"/>
  <c r="F6"/>
  <c r="F7"/>
  <c r="F8"/>
  <c r="F9"/>
  <c r="F10"/>
  <c r="F11"/>
  <c r="F12"/>
  <c r="F13"/>
  <c r="F15"/>
  <c r="F16"/>
  <c r="F17"/>
  <c r="F18"/>
  <c r="F19"/>
  <c r="F20"/>
  <c r="F21" s="1"/>
  <c r="F22" s="1"/>
  <c r="F23" s="1"/>
  <c r="F24" s="1"/>
</calcChain>
</file>

<file path=xl/sharedStrings.xml><?xml version="1.0" encoding="utf-8"?>
<sst xmlns="http://schemas.openxmlformats.org/spreadsheetml/2006/main" count="639" uniqueCount="208">
  <si>
    <t>RANCHI MUNICIPAL CORPORATION, RANCHI</t>
  </si>
  <si>
    <t xml:space="preserve">BILL OF QUANTITY </t>
  </si>
  <si>
    <t>Name of Work :- Betification of ranka toli akhra under ward no-33.</t>
  </si>
  <si>
    <t>Sl. No.</t>
  </si>
  <si>
    <t>Items of work</t>
  </si>
  <si>
    <t>Qnty.</t>
  </si>
  <si>
    <t>Unit</t>
  </si>
  <si>
    <t>Rate</t>
  </si>
  <si>
    <t>Amount</t>
  </si>
  <si>
    <t>1.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</si>
  <si>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</si>
  <si>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r>
      <t>M</t>
    </r>
    <r>
      <rPr>
        <vertAlign val="superscript"/>
        <sz val="10"/>
        <rFont val="Century"/>
        <family val="1"/>
      </rPr>
      <t>3</t>
    </r>
  </si>
  <si>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</si>
  <si>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</si>
  <si>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3.      5.6.8</t>
  </si>
  <si>
    <t>Supplying and laying (properly as per design and drawing) rip-rap with good  quality of boulders duly packed including the cost of materials, royalty all taxes etc. but excluding the cost of carriage all complete as per specification and direction of E/I.</t>
  </si>
  <si>
    <t>4. 5.3.2.2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</si>
  <si>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</si>
  <si>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5                5.2.34</t>
  </si>
  <si>
    <t>Providing rough dressed course stone masonry in cement mortar (1:4) in foundation and plinth with hammer dressed stone ……………………………. all complete as per specification and direction of E/I</t>
  </si>
  <si>
    <t>6    5.7.13</t>
  </si>
  <si>
    <t xml:space="preserve">Providing 25mm thick cement plaster (1:6) with clean course sand F.M 1.5 includin screening curing with all leads and lifts of water, scaffoling taxes and royality all complete as per specification and direction of E/I </t>
  </si>
  <si>
    <t>M²</t>
  </si>
  <si>
    <t>7 5.8.23</t>
  </si>
  <si>
    <t>Providing two coats of snowcem of approved shade and make over old surface including washing cleaning, and preparing the walls, scaffolding, curing and taxes all complete as per building specification and direction of E/l.</t>
  </si>
  <si>
    <r>
      <t>M</t>
    </r>
    <r>
      <rPr>
        <b/>
        <sz val="11"/>
        <color theme="1"/>
        <rFont val="Century"/>
        <family val="1"/>
      </rPr>
      <t>²</t>
    </r>
  </si>
  <si>
    <t>3.       4.23B</t>
  </si>
  <si>
    <t>Providing and laying 80mm thick factory made cement  concrete Interlocking paver block  of M-40 grade made by block making machine with strong vibratory compaction, of approved size, design and shape, laid in required colour and pattern over bed as per relevent IRC Code, filling the joints with fine sand etc.all complete as per direction of  Engineer-in-charge.</t>
  </si>
  <si>
    <t>supply fitting &amp;fixing of r.c.c bench all complete as per specification and direction  of e/i</t>
  </si>
  <si>
    <t>nos</t>
  </si>
  <si>
    <t>Carriage of Materials</t>
  </si>
  <si>
    <t>(i)</t>
  </si>
  <si>
    <t>Sand  (Lead Upto 49km)</t>
  </si>
  <si>
    <t>(ii)</t>
  </si>
  <si>
    <t>Sand (Lead 14KM)</t>
  </si>
  <si>
    <t>(iii)</t>
  </si>
  <si>
    <t>Stone Boulder (Lead 36 KM)</t>
  </si>
  <si>
    <t>(iv)</t>
  </si>
  <si>
    <t>Stone Chips (Lead 22 KM)</t>
  </si>
  <si>
    <t>(v)</t>
  </si>
  <si>
    <t>Earth (Lead 01 KM)</t>
  </si>
  <si>
    <t>TOTAL</t>
  </si>
  <si>
    <t>GST (18%)</t>
  </si>
  <si>
    <t>L. CESS (1%)</t>
  </si>
  <si>
    <t>Name of Work :- Betification of bajra sarwasri nagar sarna akhra under ward no-33.</t>
  </si>
  <si>
    <t>Name of Work :- Construction of RCC Drain at sarwasri nagar milan chowk house of mahendra yadav to main drain under ward no-33.</t>
  </si>
  <si>
    <t>1            5.1.1</t>
  </si>
  <si>
    <t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t>
  </si>
  <si>
    <t>m3</t>
  </si>
  <si>
    <t>2
4/M004</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</si>
  <si>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</si>
  <si>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3
5.6.8</t>
  </si>
  <si>
    <t>4
5.3.10</t>
  </si>
  <si>
    <t>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
1:1.5:3 (1 Cement : 1.5 coarse sand zone(III): 3 graded stone aggregate 20mm nominal size)</t>
  </si>
  <si>
    <t>5 5.3.11</t>
  </si>
  <si>
    <t>Renforced cement conrete work in beams, suspended floors, having slopeup to 15' landing, balconies, shelves, chajjas, lintels, bands, plain windowsill ---------do----do-------E/I 1:1.5:3 (1 Cement : 1.5 coarse sand zone(III): 3 graded stone aggregate 20mm nominal size)</t>
  </si>
  <si>
    <t>6
(A)5.5.4</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</si>
  <si>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10mm dia 40%</t>
  </si>
  <si>
    <t>M.T.</t>
  </si>
  <si>
    <t>(B)5.5.5(a)</t>
  </si>
  <si>
    <t>12mm dia 60%</t>
  </si>
  <si>
    <t>7
5.3.17.1</t>
  </si>
  <si>
    <t>Centering and Shuttering including strutting, propping etc and removal of from for  
 Foundation , footing , bases of columns etc for mass concrete.</t>
  </si>
  <si>
    <t>m2</t>
  </si>
  <si>
    <t>Sand  (Lead Upto 49 km)</t>
  </si>
  <si>
    <r>
      <t>M</t>
    </r>
    <r>
      <rPr>
        <vertAlign val="superscript"/>
        <sz val="11"/>
        <rFont val="Century"/>
        <family val="1"/>
      </rPr>
      <t>3</t>
    </r>
  </si>
  <si>
    <t>Sand Local / Dust (Lead 22 KM)</t>
  </si>
  <si>
    <t>Stone Boulder (Lead 36  KM)</t>
  </si>
  <si>
    <t>Stone Chips (Lead 22KM)</t>
  </si>
  <si>
    <t>Name of Work :- Betification of bajra pahan toli sarna akhra under ward no-33.</t>
  </si>
  <si>
    <t>Name of Work :- Construction of Stage at Stage at Dugdugia sarna asthal under Ward No.35.</t>
  </si>
  <si>
    <t>1
BCD  ITEM 5.1.1</t>
  </si>
  <si>
    <t>E/W in excavation of foundation trenches as per designed section in all kinds of soil,including moorum soil,soil mixed with kankar,pebbles and boulders upto 300mm size and disposal of the same (beyond 50m away from the toe of dam in the countryside ) within initial lead of 150m and lift of 1.5m, all lifts as per specification and direction of E/I.</t>
  </si>
  <si>
    <t>M³</t>
  </si>
  <si>
    <t>2.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</si>
  <si>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</si>
  <si>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3                     WRD 2016 ITEM .-5.6.8)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</si>
  <si>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</si>
  <si>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4. J.B.C.D.5.3.1.2</t>
  </si>
  <si>
    <t>Providing P.C.C.M-150 in nominal mix of (1:2.:4) in foundation with approved quality of stone chips 20mm to 6mm size graded and clean coarse sand of F.M.2.5 to 3 including screening, shuttering,mixing cement concrete in mixer and placing in position, vibrating,striking, curing taxes and royalty all complete as per specification and direction of E/I.</t>
  </si>
  <si>
    <t>5.      (J.B.C.D-5.2.34 )</t>
  </si>
  <si>
    <t xml:space="preserve">Providing  rough dressed course stone masonry in cement mortar (1:4) in foundation and plinth with hammer dressed stone of less than0 .03 M³ in volume and clean coarse sand of F.M. 2 to 2.5 including cost of screening ,raking out joints to 20mm depth,curing , taxes and royalty all complete , as per specification and direction of E/I.                                                                                                                                                                                                                                                                                                                                                                          </t>
  </si>
  <si>
    <t>6. J.B.C.D.5.7.12+5.7.    11</t>
  </si>
  <si>
    <t>Providing 25mm Thick cement plaster(1:4) with clean coarse sand of F.M. 1.5 including curing with all leads and lifts of water ,scaffolding,taxes and royalty all complete as per specification and direction of E/I.+Providing 1.5mm cement punning including curing,carriage of water with all leads and lifts  as per specification and direction of E/I</t>
  </si>
  <si>
    <t>7         10.28    DSR</t>
  </si>
  <si>
    <t>Providing and fixing stainless steel ( Grade 304) railing made of Hollow tubes,channels, plates etc., including welding, grinding, buffing, polishing and making steel nuts and bolts complete, i/c fixing the railing with necessary accessoriescurvature (wherever required) and fitting the same with necessary stainless &amp; stainless steel dash fasteners , stainless steel bolts etc., of required size, on approval of Engineer-in-charge, (for payment purpose only weight of stainless steel members shall be considered excluding fixing accessories such as nuts,bolts, fasteners etc.). 28 KG /M2</t>
  </si>
  <si>
    <t>KG</t>
  </si>
  <si>
    <t>8            DSR 19
8.9.1.2
without GST &amp; cess</t>
  </si>
  <si>
    <t>Stone tile (polished) work for wall lining over 12 mm thick bed of cement mortar 1:3 (1 cement : 3
coarse sand) and cement slurry @ 3.3 kg/ sqm including pointing in white cement complete.
 8 mm thick Granite of any colour and shade</t>
  </si>
  <si>
    <t xml:space="preserve">m2 </t>
  </si>
  <si>
    <t>Carriage of materials</t>
  </si>
  <si>
    <t>SAND-LEAD-47KM</t>
  </si>
  <si>
    <t>SAND LOCAL-LEAD-16KM</t>
  </si>
  <si>
    <t>CHIPS-LEAD-22KM</t>
  </si>
  <si>
    <t>BOULDER-LEAD-36KM</t>
  </si>
  <si>
    <t>EARTH -LEAD -01 KM</t>
  </si>
  <si>
    <t>Name of Work :- Construction of drain at ganga khatal from house of ladu to house of wakil and reparing of drain at madrsa lane and construction of slab  under Ward No.49.</t>
  </si>
  <si>
    <t>1
5.1.1+
5.1.2</t>
  </si>
  <si>
    <t>7
 5.3.11</t>
  </si>
  <si>
    <t>Renforced cement conrete work in beams, suspended floors, having slopeup to 15' landing, balconies, shelves, chajjas, lintels, bands, plain windowsill ---------do----do-------E/I
1:1.5:3 (1 Cement : 1.5 coarse sand zone(III): 3 graded stone aggregate 20mm nominal size)</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</si>
  <si>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08mm dia 40%</t>
  </si>
  <si>
    <t>9
B)5.5.5(a)</t>
  </si>
  <si>
    <t>10mm dia 60%</t>
  </si>
  <si>
    <t>10
5.3.17.1</t>
  </si>
  <si>
    <t>Stone Dust (Lead 18 KM)</t>
  </si>
  <si>
    <t xml:space="preserve">1
</t>
  </si>
  <si>
    <t>Providing labour for cleaning of site as per specification and direction of E/I.</t>
  </si>
  <si>
    <t>NOS</t>
  </si>
  <si>
    <t xml:space="preserve">   2
5.1.1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</si>
  <si>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</si>
  <si>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M3</t>
  </si>
  <si>
    <t>3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</si>
  <si>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</si>
  <si>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4
5.6.8</t>
  </si>
  <si>
    <t>Supplying and laying (properly as per design and drawing ) rip-rap with good quality of boulders duty packed including the cost of materials royalty all taxes etc. but excluding the cost of carriage all complete as per specification and direction of E/I.</t>
  </si>
  <si>
    <t>5
5.3.10</t>
  </si>
  <si>
    <t xml:space="preserve">Providing RCC-M200 with nominal mix of (1:1.5:3) in foundation and plinth with approved quality of stone --do--all   complete as per drawing and Technical specification. </t>
  </si>
  <si>
    <t>6
5.3.11</t>
  </si>
  <si>
    <t>Providing precast R.C.C. M-200 with nominal mix of (1:1.5:3) in slab of desired size with approved quality of stone chips and clean coarse sand of F.M. 2.5 to 3 including cost of curing ,shuttering ,carrying the slab manually to site and laying in position all complete (but excluding the cost of reinforcement )taxes and royalty all complete as per building specifications and direction of E/I.</t>
  </si>
  <si>
    <t xml:space="preserve">7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</si>
  <si>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</si>
  <si>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</si>
  <si>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8
5.5.5(a)</t>
  </si>
  <si>
    <t>Providing Tor steel reinforcement of 8mm,10mm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</si>
  <si>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9
5.3.17.1</t>
  </si>
  <si>
    <t xml:space="preserve">Centering and Shuttering including struting,propping etc and removal of from for  Foundation, footing s bases of Coloumns etc for mass Concrete.                             </t>
  </si>
  <si>
    <t>M2</t>
  </si>
  <si>
    <t xml:space="preserve">10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</si>
  <si>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</si>
  <si>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I</t>
  </si>
  <si>
    <t xml:space="preserve"> Sand with lead of 49 km</t>
  </si>
  <si>
    <t>II</t>
  </si>
  <si>
    <t>III</t>
  </si>
  <si>
    <t>IV</t>
  </si>
  <si>
    <t>Stone chips with lead of 22 km</t>
  </si>
  <si>
    <t>V</t>
  </si>
  <si>
    <t>Earth (lead 01 KM)</t>
  </si>
  <si>
    <t>Sand local lead 13 km</t>
  </si>
  <si>
    <t>Stone Boulder with lead of 36 km</t>
  </si>
  <si>
    <t>Name of Work :- Construction of RCC Drain at dupty lane randhir dukan to sanju bhai house under ward no 17.</t>
  </si>
  <si>
    <t xml:space="preserve"> </t>
  </si>
  <si>
    <t>1
5.1.1 J.B.C.D</t>
  </si>
  <si>
    <t>3
5.6.8 J.B.C.D</t>
  </si>
  <si>
    <t>4
J.B.C.D 5.3.1.1</t>
  </si>
  <si>
    <t>Providing and laying in position cement concrete of specified grade excluding the cost of centering and shutering  All work upto pilith level.1:1.5.3(1 Cement:1.5 coarse sand(zone iii):3graded stone Aggregate 20mm nomial size.</t>
  </si>
  <si>
    <t>5
   J.B.C.D 5.3.17.1</t>
  </si>
  <si>
    <t xml:space="preserve">Centering and shuttering including strutting , etc and removel of form for  foundation, footings bases of column etc for mass concrete.             </t>
  </si>
  <si>
    <t>i</t>
  </si>
  <si>
    <t>ii</t>
  </si>
  <si>
    <t>iii</t>
  </si>
  <si>
    <t>iv</t>
  </si>
  <si>
    <t>v</t>
  </si>
  <si>
    <t>2
5.1.10</t>
  </si>
  <si>
    <t>Name of Work :- Improvement of PCC Road at Indrapur rd no (14,12) from Gautam yadav house to Devnandan verma from Papu store to puja devi house, near Mahadev oraon house Under Ward no-30</t>
  </si>
  <si>
    <t>Providing Mandays for site clearence, unskilled labour</t>
  </si>
  <si>
    <t>NO</t>
  </si>
  <si>
    <t>2.       5.10.2 JBCD</t>
  </si>
  <si>
    <t>Dismantling of PCC  work ……do….all complete.</t>
  </si>
  <si>
    <t xml:space="preserve">3.
5.1.1.  JBCD                </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</si>
  <si>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</si>
  <si>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4.        5.1.10 JBCD</t>
  </si>
  <si>
    <t>5.        8.6.8 JBCD</t>
  </si>
  <si>
    <t>6.                                    5.3.10 JBCD</t>
  </si>
  <si>
    <t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t>
  </si>
  <si>
    <t>7.                  5.3.11 JBCD</t>
  </si>
  <si>
    <t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t>
  </si>
  <si>
    <t>8.                      5.5.4,  5.5.5 (a,b) JBCD</t>
  </si>
  <si>
    <t>Providing Tor steel reinforcement of 8mm , 10mm and 12mm dia rods  as per approved …...........do…..........TMT Fe 500(Only valid for Tata (Tiscon),SAIL,JSPL,Electrosteel Steels Ltd, Bokaro and Vizag(RINL)</t>
  </si>
  <si>
    <t>(a)</t>
  </si>
  <si>
    <t xml:space="preserve">  8mm ф  @38%</t>
  </si>
  <si>
    <t>(b)</t>
  </si>
  <si>
    <t xml:space="preserve">  10 mm ф  @62% </t>
  </si>
  <si>
    <t>9                 5.3.17.1 JBCD</t>
  </si>
  <si>
    <t>Centering and shuttering including strutting, propping etc. and removal of from for Foundations,footings, bases of columns, etc. for mass concrete.</t>
  </si>
  <si>
    <t>CARRIAGE OF MATERIALS</t>
  </si>
  <si>
    <t>(i) SAND-LEAD-49km</t>
  </si>
  <si>
    <t>(ii) SAND LOCAL-LEAD-14 KM</t>
  </si>
  <si>
    <t>(iii)STONE CHIPS-LEAD-22 km</t>
  </si>
  <si>
    <t>(iv) STONE BOULDER 36 KM</t>
  </si>
  <si>
    <t>(v) EARTH-LEAD-1km</t>
  </si>
  <si>
    <t>Total</t>
  </si>
  <si>
    <t>Add 18% GST</t>
  </si>
  <si>
    <t>Add 1% Labour cess</t>
  </si>
  <si>
    <t>Bill of Quantity</t>
  </si>
  <si>
    <t>S.No.</t>
  </si>
  <si>
    <t>Particulars or item of works</t>
  </si>
  <si>
    <t>Quantity</t>
  </si>
  <si>
    <t xml:space="preserve">Rate          (in Rs.) </t>
  </si>
  <si>
    <t>Amount                     (in Rs.)</t>
  </si>
  <si>
    <t>2       5.3.11</t>
  </si>
  <si>
    <t>3       5.5.4</t>
  </si>
  <si>
    <t>5.5.5 (a)</t>
  </si>
  <si>
    <t>10mm dia</t>
  </si>
  <si>
    <t>4     5.3.17.1</t>
  </si>
  <si>
    <t>5     5.1.1</t>
  </si>
  <si>
    <t>6        5.1.10</t>
  </si>
  <si>
    <t>7      5.6.8</t>
  </si>
  <si>
    <t>8     5.3.1.1</t>
  </si>
  <si>
    <t>sqm</t>
  </si>
  <si>
    <t>Name of Work :- CONSTRUCTION OF RCC DRAIN AND CULVERT AT ARYAPURI FROM BAJAURA HOUSE TO RRP SINGH HOUSE UNDER WARD NO 30</t>
  </si>
  <si>
    <t>Providing and laying in position cement concrete of specified grade excluding the cost of centering and shuttering. All work up to plinth level. 1:2:4 (1cement:2 coarse sand zone iii :4 graded stone aggregate 20 mm nomial size.</t>
  </si>
  <si>
    <t>5
JBCD
5.3.1.2</t>
  </si>
  <si>
    <t>Providing rough dressed course stone masonry in cement mortar (1:4) in superstructure-do do including cost of screening carriage of materials raking out joints to 20mm depth-do-</t>
  </si>
  <si>
    <t>Providing 25mm thick cement plaster (1:4) with clean coarse sand of F.M 1.5 including screening,curing with all leads and lifts of water scaffolding taxes and royalty all complete as per building specification and direction of E/I</t>
  </si>
  <si>
    <t>6
5.2.34</t>
  </si>
  <si>
    <t>7
5.7.11+
5.7.12</t>
  </si>
  <si>
    <t>construction of stone masonry drain at upper shivpuri from Ram Nishad house to Basant kumar lal house under ward no 30.</t>
  </si>
  <si>
    <t>Name of Work :- CONSTRUCTION OF RCC DRAIN AT LOWER SHIVPURI FROM KUSHUMALAY TO SUKHDEV PANDIT HOUSE (NEAR EXISTING CULVERT) UNDER WARD NO 30.</t>
  </si>
</sst>
</file>

<file path=xl/styles.xml><?xml version="1.0" encoding="utf-8"?>
<styleSheet xmlns="http://schemas.openxmlformats.org/spreadsheetml/2006/main">
  <numFmts count="2">
    <numFmt numFmtId="164" formatCode="0.000"/>
    <numFmt numFmtId="165" formatCode="&quot;₹&quot;\ #,##0.00"/>
  </numFmts>
  <fonts count="16">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vertAlign val="superscript"/>
      <sz val="10"/>
      <name val="Century"/>
      <family val="1"/>
    </font>
    <font>
      <sz val="10"/>
      <name val="Arial"/>
      <family val="2"/>
    </font>
    <font>
      <vertAlign val="superscript"/>
      <sz val="11"/>
      <name val="Century"/>
      <family val="1"/>
    </font>
    <font>
      <b/>
      <sz val="9"/>
      <color theme="1"/>
      <name val="Century"/>
      <family val="1"/>
    </font>
    <font>
      <b/>
      <sz val="16"/>
      <color theme="1"/>
      <name val="Arial"/>
      <family val="2"/>
    </font>
    <font>
      <b/>
      <sz val="12"/>
      <color theme="1"/>
      <name val="Arial"/>
      <family val="2"/>
    </font>
    <font>
      <u/>
      <sz val="11"/>
      <color theme="1"/>
      <name val="Arial"/>
      <family val="2"/>
    </font>
    <font>
      <sz val="11"/>
      <color theme="1"/>
      <name val="Arial"/>
      <family val="2"/>
    </font>
    <font>
      <b/>
      <sz val="11"/>
      <color theme="1"/>
      <name val="Arial"/>
      <family val="2"/>
    </font>
    <font>
      <b/>
      <sz val="11"/>
      <name val="Arial"/>
      <family val="2"/>
    </font>
    <font>
      <sz val="12"/>
      <color theme="1"/>
      <name val="Arial"/>
      <family val="2"/>
    </font>
    <font>
      <b/>
      <sz val="14"/>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2">
    <xf numFmtId="0" fontId="0" fillId="0" borderId="0"/>
    <xf numFmtId="0" fontId="5" fillId="0" borderId="0"/>
  </cellStyleXfs>
  <cellXfs count="63">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wrapText="1"/>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164"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1" fontId="1" fillId="0" borderId="2" xfId="0" applyNumberFormat="1" applyFont="1" applyBorder="1" applyAlignment="1">
      <alignment horizontal="center" vertical="center" wrapText="1"/>
    </xf>
    <xf numFmtId="0" fontId="7" fillId="0" borderId="1" xfId="0" applyFont="1" applyBorder="1" applyAlignment="1">
      <alignment horizontal="center" vertical="center"/>
    </xf>
    <xf numFmtId="0" fontId="0" fillId="0" borderId="0" xfId="0" applyAlignment="1">
      <alignment horizontal="center"/>
    </xf>
    <xf numFmtId="0" fontId="1" fillId="0" borderId="0" xfId="0" applyFont="1"/>
    <xf numFmtId="0" fontId="0" fillId="0" borderId="1" xfId="0" applyBorder="1"/>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0" fontId="11" fillId="0" borderId="1" xfId="0" applyFont="1" applyBorder="1" applyAlignment="1">
      <alignment horizontal="left" vertical="top" wrapText="1"/>
    </xf>
    <xf numFmtId="2" fontId="12" fillId="0" borderId="1" xfId="0" applyNumberFormat="1" applyFont="1" applyBorder="1" applyAlignment="1">
      <alignment horizontal="center" vertical="center"/>
    </xf>
    <xf numFmtId="2" fontId="11" fillId="0" borderId="1" xfId="0" applyNumberFormat="1" applyFont="1" applyBorder="1" applyAlignment="1">
      <alignment horizontal="center" vertical="center"/>
    </xf>
    <xf numFmtId="165" fontId="12" fillId="0" borderId="1" xfId="0" applyNumberFormat="1" applyFont="1" applyBorder="1" applyAlignment="1">
      <alignment horizontal="center" vertical="center"/>
    </xf>
    <xf numFmtId="0" fontId="11" fillId="0" borderId="1" xfId="0" applyFont="1" applyBorder="1" applyAlignment="1">
      <alignment horizontal="justify" vertical="top" wrapText="1"/>
    </xf>
    <xf numFmtId="0" fontId="11" fillId="0" borderId="1" xfId="0" applyFont="1" applyBorder="1" applyAlignment="1">
      <alignment horizontal="center" vertical="top" wrapText="1"/>
    </xf>
    <xf numFmtId="0" fontId="11" fillId="0" borderId="1" xfId="0" applyFont="1" applyBorder="1" applyAlignment="1">
      <alignment horizontal="justify" vertical="top"/>
    </xf>
    <xf numFmtId="2" fontId="11" fillId="0" borderId="1" xfId="0" applyNumberFormat="1" applyFont="1" applyBorder="1" applyAlignment="1">
      <alignment horizontal="center"/>
    </xf>
    <xf numFmtId="165" fontId="13" fillId="0" borderId="1" xfId="0" applyNumberFormat="1" applyFont="1" applyBorder="1" applyAlignment="1">
      <alignment horizontal="center" vertical="center" wrapText="1"/>
    </xf>
    <xf numFmtId="2" fontId="11" fillId="0" borderId="1" xfId="0" applyNumberFormat="1" applyFont="1" applyBorder="1" applyAlignment="1">
      <alignment horizontal="justify" vertical="top"/>
    </xf>
    <xf numFmtId="2" fontId="11" fillId="0" borderId="1" xfId="0" applyNumberFormat="1" applyFont="1" applyBorder="1" applyAlignment="1">
      <alignment horizontal="justify" vertical="top" wrapText="1"/>
    </xf>
    <xf numFmtId="0" fontId="11" fillId="0" borderId="1" xfId="0" applyFont="1" applyBorder="1"/>
    <xf numFmtId="0" fontId="12" fillId="0" borderId="1" xfId="0" applyFont="1" applyBorder="1"/>
    <xf numFmtId="0" fontId="14" fillId="0" borderId="0" xfId="0" applyFont="1"/>
    <xf numFmtId="0" fontId="9" fillId="0" borderId="0" xfId="0" applyFont="1"/>
    <xf numFmtId="0" fontId="14" fillId="0" borderId="0" xfId="0" applyFont="1" applyAlignment="1">
      <alignment horizontal="left" vertical="top"/>
    </xf>
    <xf numFmtId="165" fontId="15"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xf numFmtId="165" fontId="12" fillId="0" borderId="0" xfId="0" applyNumberFormat="1" applyFont="1"/>
    <xf numFmtId="0" fontId="12" fillId="0" borderId="0" xfId="0" applyFont="1"/>
    <xf numFmtId="0" fontId="0"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1" fillId="0" borderId="5" xfId="0" applyFont="1" applyBorder="1" applyAlignment="1">
      <alignment horizontal="left" vertical="top"/>
    </xf>
    <xf numFmtId="0" fontId="11" fillId="0" borderId="3" xfId="0" applyFont="1" applyBorder="1" applyAlignment="1">
      <alignment horizontal="left" vertical="top"/>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10" fillId="0" borderId="4" xfId="0" applyFont="1" applyBorder="1" applyAlignment="1">
      <alignment horizontal="center" vertical="top" wrapText="1"/>
    </xf>
    <xf numFmtId="0" fontId="10" fillId="0" borderId="5" xfId="0" applyFont="1" applyBorder="1" applyAlignment="1">
      <alignment horizontal="center" vertical="top" wrapText="1"/>
    </xf>
    <xf numFmtId="0" fontId="10" fillId="0" borderId="3" xfId="0" applyFont="1" applyBorder="1" applyAlignment="1">
      <alignment horizontal="center" vertical="top" wrapText="1"/>
    </xf>
    <xf numFmtId="0" fontId="11" fillId="0" borderId="4" xfId="0" applyFont="1" applyBorder="1" applyAlignment="1">
      <alignment horizontal="left" vertical="top"/>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cellXfs>
  <cellStyles count="2">
    <cellStyle name="Normal" xfId="0" builtinId="0"/>
    <cellStyle name="Normal 4"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WARD-24\(7)%20SLAB%20AND%20PCC%20ROAD,%20SHRI%20MAA-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KHDEO%20RCC%20DRAIN%20SUKHDEO%20NAGAR%20W%20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SLAB"/>
      <sheetName val="MAT-SLAB"/>
      <sheetName val="EST-PCC"/>
      <sheetName val="MAT-PCC"/>
      <sheetName val="GENERAL"/>
      <sheetName val="BOQ"/>
    </sheetNames>
    <sheetDataSet>
      <sheetData sheetId="0">
        <row r="2">
          <cell r="A2" t="str">
            <v>Name of Work :-CONSTRUCTION OF RCC SLAB AND P.C.C.ROAD AT MAIN ROAD, NEAR SHRI MAA ANADMAYI ASHRAM UNDER WARD NO.24</v>
          </cell>
        </row>
        <row r="5">
          <cell r="A5">
            <v>1</v>
          </cell>
          <cell r="B5" t="str">
            <v>Labour for clearning the work site before and after work etc.</v>
          </cell>
          <cell r="G5">
            <v>3</v>
          </cell>
          <cell r="H5" t="str">
            <v>Each</v>
          </cell>
          <cell r="I5">
            <v>326.85000000000002</v>
          </cell>
        </row>
        <row r="6">
          <cell r="B6" t="str">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ell>
        </row>
        <row r="9">
          <cell r="G9">
            <v>1.7</v>
          </cell>
          <cell r="I9">
            <v>6308.87</v>
          </cell>
        </row>
        <row r="10">
          <cell r="B10" t="str">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ell>
        </row>
        <row r="13">
          <cell r="G13">
            <v>7.0000000000000007E-2</v>
          </cell>
          <cell r="I13">
            <v>83314.02</v>
          </cell>
        </row>
        <row r="16">
          <cell r="G16">
            <v>0.08</v>
          </cell>
          <cell r="I16">
            <v>82096.539999999994</v>
          </cell>
        </row>
        <row r="17">
          <cell r="B17" t="str">
            <v>Centering and shuttering including strutting, propping etc. and removal of from for Foundations,footings, bases of columns, etc. for mass concrete.</v>
          </cell>
        </row>
        <row r="20">
          <cell r="G20">
            <v>11.15</v>
          </cell>
          <cell r="I20">
            <v>194.5</v>
          </cell>
        </row>
        <row r="22">
          <cell r="G22">
            <v>0.73</v>
          </cell>
        </row>
        <row r="23">
          <cell r="G23">
            <v>1.46</v>
          </cell>
        </row>
      </sheetData>
      <sheetData sheetId="1"/>
      <sheetData sheetId="2">
        <row r="4">
          <cell r="B4" t="str">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ell>
        </row>
        <row r="8">
          <cell r="I8">
            <v>151.82</v>
          </cell>
        </row>
        <row r="9">
          <cell r="B9" t="str">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ell>
        </row>
        <row r="13">
          <cell r="G13">
            <v>9.06</v>
          </cell>
          <cell r="I13">
            <v>589.51</v>
          </cell>
        </row>
        <row r="14">
          <cell r="B14" t="str">
            <v>Supplying and laying (properly as per design and drawing )rip-rap with good quality of boulders duly packed including the cost of materials,royalty all taxes etc.but excluding the cost of carriage, all complete as per specification and direction of E/I.</v>
          </cell>
        </row>
        <row r="18">
          <cell r="G18">
            <v>15.23</v>
          </cell>
          <cell r="I18">
            <v>1756.4</v>
          </cell>
        </row>
        <row r="19">
          <cell r="B19" t="str">
            <v xml:space="preserve">Providing and laying in position concrete of specified grade excluding the cost of centering and shuttering- All work upto plinth level :  1:1½:3 (1 cemet : 1½ coarse sand (zone-iii) : 3 graded stone aggregate 20mm nominal size )  </v>
          </cell>
        </row>
        <row r="23">
          <cell r="G23">
            <v>18.13</v>
          </cell>
          <cell r="I23">
            <v>4961.7299999999996</v>
          </cell>
        </row>
        <row r="27">
          <cell r="G27">
            <v>26.02</v>
          </cell>
        </row>
        <row r="28">
          <cell r="B28" t="str">
            <v>CARRIAGE OF MATERIALS</v>
          </cell>
        </row>
        <row r="29">
          <cell r="A29" t="str">
            <v>(i)</v>
          </cell>
          <cell r="B29" t="str">
            <v>SAND -LEAD-49KM</v>
          </cell>
          <cell r="G29">
            <v>7.8</v>
          </cell>
          <cell r="I29">
            <v>848.82</v>
          </cell>
        </row>
        <row r="30">
          <cell r="A30" t="str">
            <v>(ii)</v>
          </cell>
          <cell r="B30" t="str">
            <v>LOCAL SAND-LEAD-14KM</v>
          </cell>
          <cell r="G30">
            <v>9.06</v>
          </cell>
          <cell r="I30">
            <v>328.02</v>
          </cell>
        </row>
        <row r="31">
          <cell r="A31" t="str">
            <v>(iii)</v>
          </cell>
          <cell r="B31" t="str">
            <v>STONE CHIPS-LEAD-22KM</v>
          </cell>
          <cell r="I31">
            <v>447.06</v>
          </cell>
        </row>
        <row r="32">
          <cell r="A32" t="str">
            <v>(iv)</v>
          </cell>
          <cell r="B32" t="str">
            <v>EARTH-LEAD-01KM</v>
          </cell>
          <cell r="I32">
            <v>117.54</v>
          </cell>
        </row>
      </sheetData>
      <sheetData sheetId="3">
        <row r="8">
          <cell r="H8">
            <v>15.59</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3">
          <cell r="G3">
            <v>4</v>
          </cell>
          <cell r="I3">
            <v>326.85000000000002</v>
          </cell>
        </row>
        <row r="7">
          <cell r="I7">
            <v>955.89</v>
          </cell>
        </row>
        <row r="13">
          <cell r="I13">
            <v>151.82</v>
          </cell>
        </row>
        <row r="18">
          <cell r="I18">
            <v>589.51</v>
          </cell>
        </row>
        <row r="23">
          <cell r="I23">
            <v>1756.4</v>
          </cell>
        </row>
        <row r="30">
          <cell r="I30">
            <v>6082.45</v>
          </cell>
        </row>
        <row r="35">
          <cell r="I35">
            <v>6308.87</v>
          </cell>
        </row>
        <row r="40">
          <cell r="I40">
            <v>83314.02</v>
          </cell>
        </row>
        <row r="41">
          <cell r="I41">
            <v>82096.539999999994</v>
          </cell>
        </row>
        <row r="50">
          <cell r="I50">
            <v>194.5</v>
          </cell>
        </row>
        <row r="52">
          <cell r="I52">
            <v>848.82</v>
          </cell>
        </row>
        <row r="53">
          <cell r="I53">
            <v>328.02</v>
          </cell>
        </row>
        <row r="54">
          <cell r="I54">
            <v>447.06</v>
          </cell>
        </row>
        <row r="55">
          <cell r="I55">
            <v>679.66</v>
          </cell>
        </row>
        <row r="56">
          <cell r="I56">
            <v>117.54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5"/>
  <sheetViews>
    <sheetView tabSelected="1" topLeftCell="A4" workbookViewId="0">
      <selection activeCell="A7" sqref="A1:XFD1048576"/>
    </sheetView>
  </sheetViews>
  <sheetFormatPr defaultRowHeight="15"/>
  <cols>
    <col min="1" max="1" width="9.140625" style="8"/>
    <col min="2" max="2" width="42.28515625" style="9" customWidth="1"/>
    <col min="3" max="3" width="9.5703125" style="1" bestFit="1" customWidth="1"/>
    <col min="4" max="4" width="9.140625" style="10"/>
    <col min="5" max="5" width="9.140625" style="1"/>
    <col min="6" max="6" width="19.42578125" style="11" customWidth="1"/>
    <col min="7" max="16384" width="9.140625" style="1"/>
  </cols>
  <sheetData>
    <row r="1" spans="1:6" ht="18.75">
      <c r="A1" s="45" t="s">
        <v>0</v>
      </c>
      <c r="B1" s="45"/>
      <c r="C1" s="45"/>
      <c r="D1" s="45"/>
      <c r="E1" s="45"/>
      <c r="F1" s="45"/>
    </row>
    <row r="2" spans="1:6" ht="18.75">
      <c r="A2" s="45" t="s">
        <v>1</v>
      </c>
      <c r="B2" s="45"/>
      <c r="C2" s="45"/>
      <c r="D2" s="45"/>
      <c r="E2" s="45"/>
      <c r="F2" s="45"/>
    </row>
    <row r="3" spans="1:6" ht="18.75">
      <c r="A3" s="46" t="s">
        <v>139</v>
      </c>
      <c r="B3" s="46"/>
      <c r="C3" s="46"/>
      <c r="D3" s="46"/>
      <c r="E3" s="46"/>
      <c r="F3" s="46"/>
    </row>
    <row r="4" spans="1:6">
      <c r="A4" s="2" t="s">
        <v>3</v>
      </c>
      <c r="B4" s="2" t="s">
        <v>4</v>
      </c>
      <c r="C4" s="2" t="s">
        <v>5</v>
      </c>
      <c r="D4" s="2" t="s">
        <v>6</v>
      </c>
      <c r="E4" s="2" t="s">
        <v>7</v>
      </c>
      <c r="F4" s="2" t="s">
        <v>8</v>
      </c>
    </row>
    <row r="5" spans="1:6" ht="30">
      <c r="A5" s="12" t="s">
        <v>105</v>
      </c>
      <c r="B5" s="3" t="s">
        <v>106</v>
      </c>
      <c r="C5" s="13">
        <v>10</v>
      </c>
      <c r="D5" s="7" t="s">
        <v>107</v>
      </c>
      <c r="E5" s="13">
        <v>326.85000000000002</v>
      </c>
      <c r="F5" s="13">
        <f>C5*E5</f>
        <v>3268.5</v>
      </c>
    </row>
    <row r="6" spans="1:6" ht="120">
      <c r="A6" s="14" t="s">
        <v>108</v>
      </c>
      <c r="B6" s="3" t="s">
        <v>109</v>
      </c>
      <c r="C6" s="13">
        <v>39</v>
      </c>
      <c r="D6" s="7" t="s">
        <v>110</v>
      </c>
      <c r="E6" s="6">
        <v>151.82</v>
      </c>
      <c r="F6" s="13">
        <f t="shared" ref="F6:F19" si="0">C6*E6</f>
        <v>5920.98</v>
      </c>
    </row>
    <row r="7" spans="1:6" ht="105">
      <c r="A7" s="14" t="s">
        <v>111</v>
      </c>
      <c r="B7" s="3" t="s">
        <v>112</v>
      </c>
      <c r="C7" s="13">
        <v>4.49</v>
      </c>
      <c r="D7" s="7" t="s">
        <v>110</v>
      </c>
      <c r="E7" s="6">
        <v>598.51</v>
      </c>
      <c r="F7" s="13">
        <f t="shared" si="0"/>
        <v>2687.3099000000002</v>
      </c>
    </row>
    <row r="8" spans="1:6" ht="90">
      <c r="A8" s="14" t="s">
        <v>113</v>
      </c>
      <c r="B8" s="3" t="s">
        <v>114</v>
      </c>
      <c r="C8" s="13">
        <v>9.0399999999999991</v>
      </c>
      <c r="D8" s="7" t="s">
        <v>110</v>
      </c>
      <c r="E8" s="6">
        <v>1756.4</v>
      </c>
      <c r="F8" s="13">
        <f t="shared" si="0"/>
        <v>15877.856</v>
      </c>
    </row>
    <row r="9" spans="1:6" ht="60">
      <c r="A9" s="12" t="s">
        <v>115</v>
      </c>
      <c r="B9" s="3" t="s">
        <v>116</v>
      </c>
      <c r="C9" s="13">
        <v>16.59</v>
      </c>
      <c r="D9" s="7" t="s">
        <v>110</v>
      </c>
      <c r="E9" s="6">
        <v>6082.45</v>
      </c>
      <c r="F9" s="13">
        <f t="shared" si="0"/>
        <v>100907.8455</v>
      </c>
    </row>
    <row r="10" spans="1:6" ht="135">
      <c r="A10" s="12" t="s">
        <v>117</v>
      </c>
      <c r="B10" s="3" t="s">
        <v>118</v>
      </c>
      <c r="C10" s="13">
        <v>8.99</v>
      </c>
      <c r="D10" s="7" t="s">
        <v>110</v>
      </c>
      <c r="E10" s="6">
        <v>6308.87</v>
      </c>
      <c r="F10" s="13">
        <f t="shared" si="0"/>
        <v>56716.741300000002</v>
      </c>
    </row>
    <row r="11" spans="1:6" ht="120">
      <c r="A11" s="3" t="s">
        <v>119</v>
      </c>
      <c r="B11" s="3" t="s">
        <v>120</v>
      </c>
      <c r="C11" s="12">
        <v>0.90400000000000003</v>
      </c>
      <c r="D11" s="3" t="s">
        <v>121</v>
      </c>
      <c r="E11" s="3">
        <v>83314.02</v>
      </c>
      <c r="F11" s="3">
        <f t="shared" si="0"/>
        <v>75315.874080000009</v>
      </c>
    </row>
    <row r="12" spans="1:6" ht="120">
      <c r="A12" s="12" t="s">
        <v>122</v>
      </c>
      <c r="B12" s="3" t="s">
        <v>123</v>
      </c>
      <c r="C12" s="13">
        <v>1.35</v>
      </c>
      <c r="D12" s="7" t="s">
        <v>121</v>
      </c>
      <c r="E12" s="6">
        <v>82096.539999999994</v>
      </c>
      <c r="F12" s="13">
        <f t="shared" si="0"/>
        <v>110830.329</v>
      </c>
    </row>
    <row r="13" spans="1:6" ht="60">
      <c r="A13" s="3" t="s">
        <v>124</v>
      </c>
      <c r="B13" s="3" t="s">
        <v>125</v>
      </c>
      <c r="C13" s="13">
        <v>353.16</v>
      </c>
      <c r="D13" s="3" t="s">
        <v>126</v>
      </c>
      <c r="E13" s="15">
        <v>194.5</v>
      </c>
      <c r="F13" s="13">
        <f t="shared" si="0"/>
        <v>68689.62000000001</v>
      </c>
    </row>
    <row r="14" spans="1:6" ht="150">
      <c r="A14" s="3" t="s">
        <v>127</v>
      </c>
      <c r="B14" s="3" t="s">
        <v>128</v>
      </c>
      <c r="C14" s="3">
        <v>25.23</v>
      </c>
      <c r="D14" s="3" t="s">
        <v>110</v>
      </c>
      <c r="E14" s="3">
        <v>4961.7299999999996</v>
      </c>
      <c r="F14" s="3">
        <f t="shared" si="0"/>
        <v>125184.44789999998</v>
      </c>
    </row>
    <row r="15" spans="1:6">
      <c r="A15" s="4">
        <v>11</v>
      </c>
      <c r="B15" s="5" t="s">
        <v>90</v>
      </c>
      <c r="C15" s="13"/>
      <c r="D15" s="7"/>
      <c r="E15" s="6"/>
      <c r="F15" s="13"/>
    </row>
    <row r="16" spans="1:6">
      <c r="A16" s="4" t="s">
        <v>129</v>
      </c>
      <c r="B16" s="3" t="s">
        <v>130</v>
      </c>
      <c r="C16" s="3">
        <v>21.85</v>
      </c>
      <c r="D16" s="3" t="s">
        <v>110</v>
      </c>
      <c r="E16" s="3">
        <v>848.82</v>
      </c>
      <c r="F16" s="13">
        <v>18546.16</v>
      </c>
    </row>
    <row r="17" spans="1:6">
      <c r="A17" s="4" t="s">
        <v>131</v>
      </c>
      <c r="B17" s="3" t="s">
        <v>137</v>
      </c>
      <c r="C17" s="3">
        <v>4.49</v>
      </c>
      <c r="D17" s="3" t="s">
        <v>110</v>
      </c>
      <c r="E17" s="3">
        <v>313.14</v>
      </c>
      <c r="F17" s="13">
        <f t="shared" si="0"/>
        <v>1405.9985999999999</v>
      </c>
    </row>
    <row r="18" spans="1:6">
      <c r="A18" s="4" t="s">
        <v>132</v>
      </c>
      <c r="B18" s="3" t="s">
        <v>138</v>
      </c>
      <c r="C18" s="3">
        <v>9.0399999999999991</v>
      </c>
      <c r="D18" s="3" t="s">
        <v>110</v>
      </c>
      <c r="E18" s="3">
        <v>679.66</v>
      </c>
      <c r="F18" s="13">
        <f t="shared" si="0"/>
        <v>6144.1263999999992</v>
      </c>
    </row>
    <row r="19" spans="1:6">
      <c r="A19" s="4" t="s">
        <v>133</v>
      </c>
      <c r="B19" s="3" t="s">
        <v>134</v>
      </c>
      <c r="C19" s="3">
        <v>43.69</v>
      </c>
      <c r="D19" s="3" t="s">
        <v>110</v>
      </c>
      <c r="E19" s="3">
        <v>447.06</v>
      </c>
      <c r="F19" s="13">
        <f t="shared" si="0"/>
        <v>19532.0514</v>
      </c>
    </row>
    <row r="20" spans="1:6">
      <c r="A20" s="4" t="s">
        <v>135</v>
      </c>
      <c r="B20" s="3" t="s">
        <v>136</v>
      </c>
      <c r="C20" s="3">
        <v>39</v>
      </c>
      <c r="D20" s="3" t="s">
        <v>110</v>
      </c>
      <c r="E20" s="3">
        <v>177.1</v>
      </c>
      <c r="F20" s="13">
        <v>1997</v>
      </c>
    </row>
    <row r="21" spans="1:6">
      <c r="A21" s="4"/>
      <c r="B21" s="5"/>
      <c r="C21" s="6"/>
      <c r="D21" s="7"/>
      <c r="E21" s="6" t="s">
        <v>41</v>
      </c>
      <c r="F21" s="13">
        <f>SUM(F5:F20)</f>
        <v>613024.84007999999</v>
      </c>
    </row>
    <row r="22" spans="1:6" ht="30">
      <c r="A22" s="4"/>
      <c r="B22" s="5"/>
      <c r="C22" s="6"/>
      <c r="D22" s="7"/>
      <c r="E22" s="3" t="s">
        <v>42</v>
      </c>
      <c r="F22" s="3">
        <f>F21*18/100</f>
        <v>110344.47121440001</v>
      </c>
    </row>
    <row r="23" spans="1:6">
      <c r="A23" s="4"/>
      <c r="B23" s="5"/>
      <c r="C23" s="6"/>
      <c r="D23" s="7"/>
      <c r="E23" s="3"/>
      <c r="F23" s="3">
        <f>F22+F21</f>
        <v>723369.31129440002</v>
      </c>
    </row>
    <row r="24" spans="1:6" ht="30">
      <c r="A24" s="4"/>
      <c r="B24" s="5"/>
      <c r="C24" s="6"/>
      <c r="D24" s="7"/>
      <c r="E24" s="3" t="s">
        <v>43</v>
      </c>
      <c r="F24" s="3">
        <f>F23*1/100</f>
        <v>7233.6931129439999</v>
      </c>
    </row>
    <row r="25" spans="1:6">
      <c r="A25" s="4"/>
      <c r="B25" s="5"/>
      <c r="C25" s="6"/>
      <c r="D25" s="7"/>
      <c r="E25" s="3" t="s">
        <v>41</v>
      </c>
      <c r="F25" s="3">
        <f>F24+F23</f>
        <v>730603.00440734404</v>
      </c>
    </row>
  </sheetData>
  <mergeCells count="3">
    <mergeCell ref="A1:F1"/>
    <mergeCell ref="A2:F2"/>
    <mergeCell ref="A3:F3"/>
  </mergeCells>
  <pageMargins left="0.44" right="0.47" top="0.74803149606299213"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dimension ref="A1:G23"/>
  <sheetViews>
    <sheetView workbookViewId="0">
      <selection activeCell="A6" sqref="A6:XFD6"/>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45" t="s">
        <v>0</v>
      </c>
      <c r="B1" s="45"/>
      <c r="C1" s="45"/>
      <c r="D1" s="45"/>
      <c r="E1" s="45"/>
      <c r="F1" s="45"/>
    </row>
    <row r="2" spans="1:6" ht="18.75">
      <c r="A2" s="45" t="s">
        <v>1</v>
      </c>
      <c r="B2" s="45"/>
      <c r="C2" s="45"/>
      <c r="D2" s="45"/>
      <c r="E2" s="45"/>
      <c r="F2" s="45"/>
    </row>
    <row r="3" spans="1:6" ht="51.75" customHeight="1">
      <c r="A3" s="46" t="s">
        <v>69</v>
      </c>
      <c r="B3" s="46"/>
      <c r="C3" s="46"/>
      <c r="D3" s="46"/>
      <c r="E3" s="46"/>
      <c r="F3" s="46"/>
    </row>
    <row r="4" spans="1:6">
      <c r="A4" s="2" t="s">
        <v>3</v>
      </c>
      <c r="B4" s="2" t="s">
        <v>4</v>
      </c>
      <c r="C4" s="2" t="s">
        <v>5</v>
      </c>
      <c r="D4" s="2" t="s">
        <v>6</v>
      </c>
      <c r="E4" s="2" t="s">
        <v>7</v>
      </c>
      <c r="F4" s="2" t="s">
        <v>8</v>
      </c>
    </row>
    <row r="5" spans="1:6" ht="165">
      <c r="A5" s="3" t="s">
        <v>9</v>
      </c>
      <c r="B5" s="3" t="s">
        <v>10</v>
      </c>
      <c r="C5" s="3">
        <v>30.59</v>
      </c>
      <c r="D5" s="3" t="s">
        <v>11</v>
      </c>
      <c r="E5" s="3">
        <v>151.82</v>
      </c>
      <c r="F5" s="3">
        <f>C5*E5</f>
        <v>4644.1737999999996</v>
      </c>
    </row>
    <row r="6" spans="1:6" ht="105">
      <c r="A6" s="3" t="s">
        <v>12</v>
      </c>
      <c r="B6" s="3" t="s">
        <v>13</v>
      </c>
      <c r="C6" s="3">
        <v>11.72</v>
      </c>
      <c r="D6" s="3" t="s">
        <v>11</v>
      </c>
      <c r="E6" s="3">
        <v>589.51</v>
      </c>
      <c r="F6" s="3">
        <f t="shared" ref="F6:F18" si="0">C6*E6</f>
        <v>6909.0572000000002</v>
      </c>
    </row>
    <row r="7" spans="1:6" ht="90">
      <c r="A7" s="3" t="s">
        <v>14</v>
      </c>
      <c r="B7" s="3" t="s">
        <v>15</v>
      </c>
      <c r="C7" s="3">
        <v>4.29</v>
      </c>
      <c r="D7" s="3" t="s">
        <v>11</v>
      </c>
      <c r="E7" s="3">
        <v>1756.4</v>
      </c>
      <c r="F7" s="3">
        <f t="shared" si="0"/>
        <v>7534.9560000000001</v>
      </c>
    </row>
    <row r="8" spans="1:6" ht="135">
      <c r="A8" s="3" t="s">
        <v>16</v>
      </c>
      <c r="B8" s="3" t="s">
        <v>17</v>
      </c>
      <c r="C8" s="3">
        <v>3.4</v>
      </c>
      <c r="D8" s="3" t="s">
        <v>11</v>
      </c>
      <c r="E8" s="3">
        <v>4598.2299999999996</v>
      </c>
      <c r="F8" s="3">
        <f t="shared" si="0"/>
        <v>15633.981999999998</v>
      </c>
    </row>
    <row r="9" spans="1:6" ht="75">
      <c r="A9" s="3" t="s">
        <v>18</v>
      </c>
      <c r="B9" s="3" t="s">
        <v>19</v>
      </c>
      <c r="C9" s="3">
        <v>23.79</v>
      </c>
      <c r="D9" s="3" t="s">
        <v>11</v>
      </c>
      <c r="E9" s="3">
        <v>2987.47</v>
      </c>
      <c r="F9" s="3">
        <f t="shared" si="0"/>
        <v>71071.911299999992</v>
      </c>
    </row>
    <row r="10" spans="1:6" ht="90">
      <c r="A10" s="3" t="s">
        <v>20</v>
      </c>
      <c r="B10" s="3" t="s">
        <v>21</v>
      </c>
      <c r="C10" s="3">
        <v>33.46</v>
      </c>
      <c r="D10" s="3" t="s">
        <v>22</v>
      </c>
      <c r="E10" s="3">
        <v>242.42</v>
      </c>
      <c r="F10" s="3">
        <f t="shared" si="0"/>
        <v>8111.3732</v>
      </c>
    </row>
    <row r="11" spans="1:6" ht="75">
      <c r="A11" s="3" t="s">
        <v>23</v>
      </c>
      <c r="B11" s="3" t="s">
        <v>24</v>
      </c>
      <c r="C11" s="3">
        <v>33.46</v>
      </c>
      <c r="D11" s="3" t="s">
        <v>25</v>
      </c>
      <c r="E11" s="3">
        <v>96.4</v>
      </c>
      <c r="F11" s="3">
        <f t="shared" si="0"/>
        <v>3225.5440000000003</v>
      </c>
    </row>
    <row r="12" spans="1:6" ht="135">
      <c r="A12" s="3" t="s">
        <v>26</v>
      </c>
      <c r="B12" s="3" t="s">
        <v>27</v>
      </c>
      <c r="C12" s="3">
        <v>188.2</v>
      </c>
      <c r="D12" s="3" t="s">
        <v>22</v>
      </c>
      <c r="E12" s="3">
        <v>798</v>
      </c>
      <c r="F12" s="3">
        <f t="shared" si="0"/>
        <v>150183.59999999998</v>
      </c>
    </row>
    <row r="13" spans="1:6">
      <c r="A13" s="3">
        <v>9</v>
      </c>
      <c r="B13" s="3" t="s">
        <v>30</v>
      </c>
      <c r="C13" s="3"/>
      <c r="D13" s="3"/>
      <c r="E13" s="3"/>
      <c r="F13" s="3"/>
    </row>
    <row r="14" spans="1:6" ht="16.5">
      <c r="A14" s="3" t="s">
        <v>31</v>
      </c>
      <c r="B14" s="3" t="s">
        <v>32</v>
      </c>
      <c r="C14" s="3">
        <v>12.15</v>
      </c>
      <c r="D14" s="3" t="s">
        <v>11</v>
      </c>
      <c r="E14" s="3">
        <v>848.82</v>
      </c>
      <c r="F14" s="3">
        <f t="shared" si="0"/>
        <v>10313.163</v>
      </c>
    </row>
    <row r="15" spans="1:6" ht="16.5">
      <c r="A15" s="3" t="s">
        <v>33</v>
      </c>
      <c r="B15" s="3" t="s">
        <v>34</v>
      </c>
      <c r="C15" s="3">
        <v>11.72</v>
      </c>
      <c r="D15" s="3" t="s">
        <v>11</v>
      </c>
      <c r="E15" s="3">
        <v>328.02</v>
      </c>
      <c r="F15" s="3">
        <f t="shared" si="0"/>
        <v>3844.3944000000001</v>
      </c>
    </row>
    <row r="16" spans="1:6" ht="16.5">
      <c r="A16" s="3" t="s">
        <v>35</v>
      </c>
      <c r="B16" s="3" t="s">
        <v>36</v>
      </c>
      <c r="C16" s="3">
        <v>28.08</v>
      </c>
      <c r="D16" s="3" t="s">
        <v>11</v>
      </c>
      <c r="E16" s="3">
        <v>679.66</v>
      </c>
      <c r="F16" s="3">
        <f t="shared" si="0"/>
        <v>19084.852799999997</v>
      </c>
    </row>
    <row r="17" spans="1:6" ht="16.5">
      <c r="A17" s="3" t="s">
        <v>37</v>
      </c>
      <c r="B17" s="3" t="s">
        <v>38</v>
      </c>
      <c r="C17" s="3">
        <v>3.08</v>
      </c>
      <c r="D17" s="3" t="s">
        <v>11</v>
      </c>
      <c r="E17" s="3">
        <v>447.06</v>
      </c>
      <c r="F17" s="3">
        <f t="shared" si="0"/>
        <v>1376.9448</v>
      </c>
    </row>
    <row r="18" spans="1:6" ht="16.5">
      <c r="A18" s="3" t="s">
        <v>39</v>
      </c>
      <c r="B18" s="3" t="s">
        <v>40</v>
      </c>
      <c r="C18" s="3">
        <v>30.59</v>
      </c>
      <c r="D18" s="3" t="s">
        <v>11</v>
      </c>
      <c r="E18" s="3">
        <v>117.54</v>
      </c>
      <c r="F18" s="3">
        <f t="shared" si="0"/>
        <v>3595.5486000000001</v>
      </c>
    </row>
    <row r="19" spans="1:6">
      <c r="A19" s="3"/>
      <c r="B19" s="3"/>
      <c r="C19" s="3"/>
      <c r="D19" s="3"/>
      <c r="E19" s="3" t="s">
        <v>41</v>
      </c>
      <c r="F19" s="3">
        <f>SUM(F5:F18)</f>
        <v>305529.50109999994</v>
      </c>
    </row>
    <row r="20" spans="1:6">
      <c r="A20" s="4"/>
      <c r="B20" s="5"/>
      <c r="C20" s="6"/>
      <c r="D20" s="7"/>
      <c r="E20" s="3" t="s">
        <v>42</v>
      </c>
      <c r="F20" s="3">
        <f>F19*18/100</f>
        <v>54995.310197999992</v>
      </c>
    </row>
    <row r="21" spans="1:6">
      <c r="A21" s="4"/>
      <c r="B21" s="5"/>
      <c r="C21" s="6"/>
      <c r="D21" s="7"/>
      <c r="E21" s="3"/>
      <c r="F21" s="3">
        <f>F20+F19</f>
        <v>360524.81129799993</v>
      </c>
    </row>
    <row r="22" spans="1:6">
      <c r="A22" s="4"/>
      <c r="B22" s="5"/>
      <c r="C22" s="6"/>
      <c r="D22" s="7"/>
      <c r="E22" s="3" t="s">
        <v>43</v>
      </c>
      <c r="F22" s="3">
        <f>F21*1/100</f>
        <v>3605.2481129799994</v>
      </c>
    </row>
    <row r="23" spans="1:6">
      <c r="A23" s="4"/>
      <c r="B23" s="5"/>
      <c r="C23" s="6"/>
      <c r="D23" s="7"/>
      <c r="E23" s="3" t="s">
        <v>41</v>
      </c>
      <c r="F23" s="3">
        <f>F22+F21</f>
        <v>364130.05941097991</v>
      </c>
    </row>
  </sheetData>
  <mergeCells count="3">
    <mergeCell ref="A1:F1"/>
    <mergeCell ref="A2:F2"/>
    <mergeCell ref="A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23"/>
  <sheetViews>
    <sheetView topLeftCell="A13" workbookViewId="0">
      <selection activeCell="F23" sqref="F23"/>
    </sheetView>
  </sheetViews>
  <sheetFormatPr defaultRowHeight="15"/>
  <cols>
    <col min="1" max="1" width="8.85546875" style="8" customWidth="1"/>
    <col min="2" max="2" width="42.85546875" style="9" customWidth="1"/>
    <col min="3" max="3" width="13.7109375" style="1" customWidth="1"/>
    <col min="4" max="4" width="9.140625" style="10"/>
    <col min="5" max="5" width="12.140625" style="1" customWidth="1"/>
    <col min="6" max="6" width="16.42578125" style="11" customWidth="1"/>
    <col min="7" max="7" width="22.140625" style="1" hidden="1" customWidth="1"/>
    <col min="8" max="10" width="9.140625" style="1"/>
    <col min="11" max="11" width="10.140625" style="1" customWidth="1"/>
    <col min="12" max="16384" width="9.140625" style="1"/>
  </cols>
  <sheetData>
    <row r="1" spans="1:6" ht="18.75">
      <c r="A1" s="45" t="s">
        <v>0</v>
      </c>
      <c r="B1" s="45"/>
      <c r="C1" s="45"/>
      <c r="D1" s="45"/>
      <c r="E1" s="45"/>
      <c r="F1" s="45"/>
    </row>
    <row r="2" spans="1:6" ht="18.75">
      <c r="A2" s="45" t="s">
        <v>1</v>
      </c>
      <c r="B2" s="45"/>
      <c r="C2" s="45"/>
      <c r="D2" s="45"/>
      <c r="E2" s="45"/>
      <c r="F2" s="45"/>
    </row>
    <row r="3" spans="1:6" ht="51.75" customHeight="1">
      <c r="A3" s="46" t="s">
        <v>70</v>
      </c>
      <c r="B3" s="46"/>
      <c r="C3" s="46"/>
      <c r="D3" s="46"/>
      <c r="E3" s="46"/>
      <c r="F3" s="46"/>
    </row>
    <row r="4" spans="1:6">
      <c r="A4" s="2" t="s">
        <v>3</v>
      </c>
      <c r="B4" s="2" t="s">
        <v>4</v>
      </c>
      <c r="C4" s="2" t="s">
        <v>5</v>
      </c>
      <c r="D4" s="2" t="s">
        <v>6</v>
      </c>
      <c r="E4" s="2" t="s">
        <v>7</v>
      </c>
      <c r="F4" s="2" t="s">
        <v>8</v>
      </c>
    </row>
    <row r="5" spans="1:6" ht="120">
      <c r="A5" s="3" t="s">
        <v>71</v>
      </c>
      <c r="B5" s="3" t="s">
        <v>72</v>
      </c>
      <c r="C5" s="3">
        <v>36.36</v>
      </c>
      <c r="D5" s="3" t="s">
        <v>73</v>
      </c>
      <c r="E5" s="3">
        <v>151.82</v>
      </c>
      <c r="F5" s="3">
        <f>C5*E5</f>
        <v>5520.1751999999997</v>
      </c>
    </row>
    <row r="6" spans="1:6" ht="120">
      <c r="A6" s="3" t="s">
        <v>74</v>
      </c>
      <c r="B6" s="3" t="s">
        <v>75</v>
      </c>
      <c r="C6" s="3">
        <v>17.05</v>
      </c>
      <c r="D6" s="3" t="s">
        <v>73</v>
      </c>
      <c r="E6" s="3">
        <v>589.51</v>
      </c>
      <c r="F6" s="3">
        <f t="shared" ref="F6:F18" si="0">C6*E6</f>
        <v>10051.145500000001</v>
      </c>
    </row>
    <row r="7" spans="1:6" ht="90">
      <c r="A7" s="3" t="s">
        <v>76</v>
      </c>
      <c r="B7" s="3" t="s">
        <v>77</v>
      </c>
      <c r="C7" s="3">
        <v>10.8</v>
      </c>
      <c r="D7" s="3" t="s">
        <v>73</v>
      </c>
      <c r="E7" s="3">
        <v>1756.4</v>
      </c>
      <c r="F7" s="3">
        <f t="shared" si="0"/>
        <v>18969.120000000003</v>
      </c>
    </row>
    <row r="8" spans="1:6" ht="135">
      <c r="A8" s="3" t="s">
        <v>78</v>
      </c>
      <c r="B8" s="3" t="s">
        <v>79</v>
      </c>
      <c r="C8" s="3">
        <v>14.26</v>
      </c>
      <c r="D8" s="3" t="s">
        <v>73</v>
      </c>
      <c r="E8" s="3">
        <v>4598.2299999999996</v>
      </c>
      <c r="F8" s="3">
        <f t="shared" si="0"/>
        <v>65570.7598</v>
      </c>
    </row>
    <row r="9" spans="1:6" ht="120">
      <c r="A9" s="3" t="s">
        <v>80</v>
      </c>
      <c r="B9" s="3" t="s">
        <v>81</v>
      </c>
      <c r="C9" s="3">
        <v>40.93</v>
      </c>
      <c r="D9" s="3" t="s">
        <v>48</v>
      </c>
      <c r="E9" s="3">
        <v>2987.47</v>
      </c>
      <c r="F9" s="3">
        <f t="shared" si="0"/>
        <v>122277.14709999999</v>
      </c>
    </row>
    <row r="10" spans="1:6" ht="135">
      <c r="A10" s="3" t="s">
        <v>82</v>
      </c>
      <c r="B10" s="3" t="s">
        <v>83</v>
      </c>
      <c r="C10" s="3">
        <v>40.29</v>
      </c>
      <c r="D10" s="3" t="s">
        <v>63</v>
      </c>
      <c r="E10" s="3">
        <v>313.3</v>
      </c>
      <c r="F10" s="3">
        <f t="shared" si="0"/>
        <v>12622.857</v>
      </c>
    </row>
    <row r="11" spans="1:6" ht="210">
      <c r="A11" s="3" t="s">
        <v>84</v>
      </c>
      <c r="B11" s="3" t="s">
        <v>85</v>
      </c>
      <c r="C11" s="3">
        <v>269.31</v>
      </c>
      <c r="D11" s="3" t="s">
        <v>86</v>
      </c>
      <c r="E11" s="3">
        <v>542.45000000000005</v>
      </c>
      <c r="F11" s="3">
        <f t="shared" si="0"/>
        <v>146087.20950000003</v>
      </c>
    </row>
    <row r="12" spans="1:6" ht="90">
      <c r="A12" s="3" t="s">
        <v>87</v>
      </c>
      <c r="B12" s="3" t="s">
        <v>88</v>
      </c>
      <c r="C12" s="3">
        <v>79.650000000000006</v>
      </c>
      <c r="D12" s="3" t="s">
        <v>89</v>
      </c>
      <c r="E12" s="3">
        <v>2695.57</v>
      </c>
      <c r="F12" s="3">
        <f t="shared" si="0"/>
        <v>214702.15050000002</v>
      </c>
    </row>
    <row r="13" spans="1:6">
      <c r="A13" s="3">
        <v>9</v>
      </c>
      <c r="B13" s="3" t="s">
        <v>90</v>
      </c>
      <c r="C13" s="3"/>
      <c r="D13" s="3"/>
      <c r="E13" s="3"/>
      <c r="F13" s="3">
        <f t="shared" si="0"/>
        <v>0</v>
      </c>
    </row>
    <row r="14" spans="1:6">
      <c r="A14" s="3" t="s">
        <v>31</v>
      </c>
      <c r="B14" s="3" t="s">
        <v>91</v>
      </c>
      <c r="C14" s="3">
        <v>23.68</v>
      </c>
      <c r="D14" s="3" t="s">
        <v>73</v>
      </c>
      <c r="E14" s="3">
        <v>848.82</v>
      </c>
      <c r="F14" s="3">
        <f t="shared" si="0"/>
        <v>20100.0576</v>
      </c>
    </row>
    <row r="15" spans="1:6">
      <c r="A15" s="3" t="s">
        <v>33</v>
      </c>
      <c r="B15" s="3" t="s">
        <v>92</v>
      </c>
      <c r="C15" s="3">
        <v>17.05</v>
      </c>
      <c r="D15" s="3" t="s">
        <v>73</v>
      </c>
      <c r="E15" s="3">
        <v>477.38</v>
      </c>
      <c r="F15" s="3">
        <f t="shared" si="0"/>
        <v>8139.3290000000006</v>
      </c>
    </row>
    <row r="16" spans="1:6">
      <c r="A16" s="3" t="s">
        <v>35</v>
      </c>
      <c r="B16" s="3" t="s">
        <v>93</v>
      </c>
      <c r="C16" s="3">
        <v>12.27</v>
      </c>
      <c r="D16" s="3" t="s">
        <v>73</v>
      </c>
      <c r="E16" s="3">
        <v>328.02</v>
      </c>
      <c r="F16" s="3">
        <f t="shared" si="0"/>
        <v>4024.8053999999997</v>
      </c>
    </row>
    <row r="17" spans="1:6">
      <c r="A17" s="3" t="s">
        <v>37</v>
      </c>
      <c r="B17" s="3" t="s">
        <v>94</v>
      </c>
      <c r="C17" s="3">
        <v>51.73</v>
      </c>
      <c r="D17" s="3" t="s">
        <v>73</v>
      </c>
      <c r="E17" s="3">
        <v>679.66</v>
      </c>
      <c r="F17" s="3">
        <f t="shared" si="0"/>
        <v>35158.811799999996</v>
      </c>
    </row>
    <row r="18" spans="1:6">
      <c r="A18" s="3" t="s">
        <v>39</v>
      </c>
      <c r="B18" s="3" t="s">
        <v>95</v>
      </c>
      <c r="C18" s="3">
        <v>36.36</v>
      </c>
      <c r="D18" s="3" t="s">
        <v>48</v>
      </c>
      <c r="E18" s="3">
        <v>117.54</v>
      </c>
      <c r="F18" s="3">
        <f t="shared" si="0"/>
        <v>4273.7543999999998</v>
      </c>
    </row>
    <row r="19" spans="1:6">
      <c r="A19" s="3"/>
      <c r="B19" s="3"/>
      <c r="C19" s="3"/>
      <c r="D19" s="3"/>
      <c r="E19" s="3" t="s">
        <v>41</v>
      </c>
      <c r="F19" s="3">
        <f>SUM(F5:F18)</f>
        <v>667497.32280000008</v>
      </c>
    </row>
    <row r="20" spans="1:6">
      <c r="A20" s="4"/>
      <c r="B20" s="5"/>
      <c r="C20" s="6"/>
      <c r="D20" s="7"/>
      <c r="E20" s="3" t="s">
        <v>42</v>
      </c>
      <c r="F20" s="3">
        <f>F19*18/100</f>
        <v>120149.51810400002</v>
      </c>
    </row>
    <row r="21" spans="1:6">
      <c r="A21" s="4"/>
      <c r="B21" s="5"/>
      <c r="C21" s="6"/>
      <c r="D21" s="7"/>
      <c r="E21" s="3"/>
      <c r="F21" s="3">
        <f>F20+F19</f>
        <v>787646.8409040001</v>
      </c>
    </row>
    <row r="22" spans="1:6">
      <c r="A22" s="4"/>
      <c r="B22" s="5"/>
      <c r="C22" s="6"/>
      <c r="D22" s="7"/>
      <c r="E22" s="3" t="s">
        <v>43</v>
      </c>
      <c r="F22" s="3">
        <f>F21*1/100</f>
        <v>7876.4684090400006</v>
      </c>
    </row>
    <row r="23" spans="1:6">
      <c r="A23" s="4"/>
      <c r="B23" s="5"/>
      <c r="C23" s="6"/>
      <c r="D23" s="7"/>
      <c r="E23" s="3" t="s">
        <v>41</v>
      </c>
      <c r="F23" s="3">
        <f>F22+F21</f>
        <v>795523.30931304011</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25"/>
  <sheetViews>
    <sheetView workbookViewId="0">
      <selection activeCell="C5" sqref="C5"/>
    </sheetView>
  </sheetViews>
  <sheetFormatPr defaultRowHeight="15"/>
  <cols>
    <col min="1" max="1" width="8.85546875" style="8" customWidth="1"/>
    <col min="2" max="2" width="42.85546875" style="9" customWidth="1"/>
    <col min="3" max="3" width="13.7109375" style="1" customWidth="1"/>
    <col min="4" max="4" width="9.140625" style="10"/>
    <col min="5" max="5" width="12.140625" style="1" customWidth="1"/>
    <col min="6" max="6" width="16.42578125" style="11" customWidth="1"/>
    <col min="7" max="7" width="22.140625" style="1" hidden="1" customWidth="1"/>
    <col min="8" max="10" width="9.140625" style="1"/>
    <col min="11" max="11" width="10.140625" style="1" customWidth="1"/>
    <col min="12" max="16384" width="9.140625" style="1"/>
  </cols>
  <sheetData>
    <row r="1" spans="1:6" ht="18.75">
      <c r="A1" s="45" t="s">
        <v>0</v>
      </c>
      <c r="B1" s="45"/>
      <c r="C1" s="45"/>
      <c r="D1" s="45"/>
      <c r="E1" s="45"/>
      <c r="F1" s="45"/>
    </row>
    <row r="2" spans="1:6" ht="18.75">
      <c r="A2" s="45" t="s">
        <v>1</v>
      </c>
      <c r="B2" s="45"/>
      <c r="C2" s="45"/>
      <c r="D2" s="45"/>
      <c r="E2" s="45"/>
      <c r="F2" s="45"/>
    </row>
    <row r="3" spans="1:6" ht="51.75" customHeight="1">
      <c r="A3" s="46" t="s">
        <v>96</v>
      </c>
      <c r="B3" s="46"/>
      <c r="C3" s="46"/>
      <c r="D3" s="46"/>
      <c r="E3" s="46"/>
      <c r="F3" s="46"/>
    </row>
    <row r="4" spans="1:6">
      <c r="A4" s="2" t="s">
        <v>3</v>
      </c>
      <c r="B4" s="2" t="s">
        <v>4</v>
      </c>
      <c r="C4" s="2" t="s">
        <v>5</v>
      </c>
      <c r="D4" s="2" t="s">
        <v>6</v>
      </c>
      <c r="E4" s="2" t="s">
        <v>7</v>
      </c>
      <c r="F4" s="2" t="s">
        <v>8</v>
      </c>
    </row>
    <row r="5" spans="1:6" ht="120">
      <c r="A5" s="3" t="s">
        <v>97</v>
      </c>
      <c r="B5" s="3" t="s">
        <v>72</v>
      </c>
      <c r="C5" s="3">
        <v>34.020000000000003</v>
      </c>
      <c r="D5" s="3" t="s">
        <v>73</v>
      </c>
      <c r="E5" s="3">
        <v>167.33</v>
      </c>
      <c r="F5" s="3">
        <f>C5*E5</f>
        <v>5692.566600000001</v>
      </c>
    </row>
    <row r="6" spans="1:6" ht="120">
      <c r="A6" s="3" t="s">
        <v>74</v>
      </c>
      <c r="B6" s="3" t="s">
        <v>75</v>
      </c>
      <c r="C6" s="3">
        <v>3.19</v>
      </c>
      <c r="D6" s="3" t="s">
        <v>73</v>
      </c>
      <c r="E6" s="3">
        <v>589.51</v>
      </c>
      <c r="F6" s="3">
        <f t="shared" ref="F6:F20" si="0">C6*E6</f>
        <v>1880.5368999999998</v>
      </c>
    </row>
    <row r="7" spans="1:6" ht="90">
      <c r="A7" s="3" t="s">
        <v>76</v>
      </c>
      <c r="B7" s="3" t="s">
        <v>77</v>
      </c>
      <c r="C7" s="3">
        <v>7.17</v>
      </c>
      <c r="D7" s="3" t="s">
        <v>73</v>
      </c>
      <c r="E7" s="3">
        <v>1756.4</v>
      </c>
      <c r="F7" s="3">
        <f t="shared" si="0"/>
        <v>12593.388000000001</v>
      </c>
    </row>
    <row r="8" spans="1:6" ht="135">
      <c r="A8" s="3" t="s">
        <v>78</v>
      </c>
      <c r="B8" s="3" t="s">
        <v>79</v>
      </c>
      <c r="C8" s="3">
        <v>5.62</v>
      </c>
      <c r="D8" s="3" t="s">
        <v>73</v>
      </c>
      <c r="E8" s="3">
        <v>4598.2299999999996</v>
      </c>
      <c r="F8" s="3">
        <f t="shared" si="0"/>
        <v>25842.052599999999</v>
      </c>
    </row>
    <row r="9" spans="1:6" ht="120">
      <c r="A9" s="3" t="s">
        <v>80</v>
      </c>
      <c r="B9" s="3" t="s">
        <v>81</v>
      </c>
      <c r="C9" s="3">
        <v>20.67</v>
      </c>
      <c r="D9" s="3" t="s">
        <v>48</v>
      </c>
      <c r="E9" s="3">
        <v>2987.47</v>
      </c>
      <c r="F9" s="3">
        <f t="shared" si="0"/>
        <v>61751.0049</v>
      </c>
    </row>
    <row r="10" spans="1:6" ht="135">
      <c r="A10" s="3" t="s">
        <v>82</v>
      </c>
      <c r="B10" s="3" t="s">
        <v>83</v>
      </c>
      <c r="C10" s="3">
        <v>137.15</v>
      </c>
      <c r="D10" s="3" t="s">
        <v>63</v>
      </c>
      <c r="E10" s="3">
        <v>313.3</v>
      </c>
      <c r="F10" s="3">
        <f t="shared" si="0"/>
        <v>42969.095000000001</v>
      </c>
    </row>
    <row r="11" spans="1:6" ht="105">
      <c r="A11" s="3" t="s">
        <v>98</v>
      </c>
      <c r="B11" s="3" t="s">
        <v>99</v>
      </c>
      <c r="C11" s="3">
        <v>12.32</v>
      </c>
      <c r="D11" s="3" t="s">
        <v>48</v>
      </c>
      <c r="E11" s="3">
        <v>6308.87</v>
      </c>
      <c r="F11" s="3">
        <f t="shared" si="0"/>
        <v>77725.278399999996</v>
      </c>
    </row>
    <row r="12" spans="1:6" ht="135">
      <c r="A12" s="3">
        <v>8</v>
      </c>
      <c r="B12" s="3" t="s">
        <v>100</v>
      </c>
      <c r="C12" s="3">
        <v>0.47</v>
      </c>
      <c r="D12" s="3" t="s">
        <v>58</v>
      </c>
      <c r="E12" s="3">
        <v>83314.02</v>
      </c>
      <c r="F12" s="3">
        <f t="shared" si="0"/>
        <v>39157.589399999997</v>
      </c>
    </row>
    <row r="13" spans="1:6" ht="45">
      <c r="A13" s="3" t="s">
        <v>101</v>
      </c>
      <c r="B13" s="3" t="s">
        <v>102</v>
      </c>
      <c r="C13" s="3">
        <v>0.70499999999999996</v>
      </c>
      <c r="D13" s="3" t="s">
        <v>58</v>
      </c>
      <c r="E13" s="3">
        <v>82096.539999999994</v>
      </c>
      <c r="F13" s="3">
        <f t="shared" si="0"/>
        <v>57878.060699999995</v>
      </c>
    </row>
    <row r="14" spans="1:6" ht="60">
      <c r="A14" s="3" t="s">
        <v>103</v>
      </c>
      <c r="B14" s="3" t="s">
        <v>62</v>
      </c>
      <c r="C14" s="3">
        <v>53.9</v>
      </c>
      <c r="D14" s="3" t="s">
        <v>63</v>
      </c>
      <c r="E14" s="3">
        <v>194.5</v>
      </c>
      <c r="F14" s="3">
        <f t="shared" si="0"/>
        <v>10483.549999999999</v>
      </c>
    </row>
    <row r="15" spans="1:6">
      <c r="A15" s="3">
        <v>11</v>
      </c>
      <c r="B15" s="3" t="s">
        <v>90</v>
      </c>
      <c r="C15" s="3"/>
      <c r="D15" s="3"/>
      <c r="E15" s="3"/>
      <c r="F15" s="3">
        <f t="shared" si="0"/>
        <v>0</v>
      </c>
    </row>
    <row r="16" spans="1:6" ht="18">
      <c r="A16" s="3" t="s">
        <v>31</v>
      </c>
      <c r="B16" s="3" t="s">
        <v>64</v>
      </c>
      <c r="C16" s="3">
        <v>20.07</v>
      </c>
      <c r="D16" s="3" t="s">
        <v>65</v>
      </c>
      <c r="E16" s="3">
        <v>744.66</v>
      </c>
      <c r="F16" s="3">
        <f t="shared" si="0"/>
        <v>14945.3262</v>
      </c>
    </row>
    <row r="17" spans="1:6" ht="18">
      <c r="A17" s="3" t="s">
        <v>33</v>
      </c>
      <c r="B17" s="3" t="s">
        <v>104</v>
      </c>
      <c r="C17" s="3">
        <v>3.19</v>
      </c>
      <c r="D17" s="3" t="s">
        <v>65</v>
      </c>
      <c r="E17" s="3">
        <v>387.54</v>
      </c>
      <c r="F17" s="3">
        <f t="shared" si="0"/>
        <v>1236.2526</v>
      </c>
    </row>
    <row r="18" spans="1:6" ht="18">
      <c r="A18" s="3" t="s">
        <v>35</v>
      </c>
      <c r="B18" s="3" t="s">
        <v>67</v>
      </c>
      <c r="C18" s="3">
        <v>27.85</v>
      </c>
      <c r="D18" s="3" t="s">
        <v>65</v>
      </c>
      <c r="E18" s="3">
        <v>570.94000000000005</v>
      </c>
      <c r="F18" s="3">
        <f t="shared" si="0"/>
        <v>15900.679000000002</v>
      </c>
    </row>
    <row r="19" spans="1:6" ht="18">
      <c r="A19" s="3" t="s">
        <v>37</v>
      </c>
      <c r="B19" s="3" t="s">
        <v>68</v>
      </c>
      <c r="C19" s="3">
        <v>15.65</v>
      </c>
      <c r="D19" s="3" t="s">
        <v>65</v>
      </c>
      <c r="E19" s="3">
        <v>342.9</v>
      </c>
      <c r="F19" s="3">
        <f t="shared" si="0"/>
        <v>5366.3850000000002</v>
      </c>
    </row>
    <row r="20" spans="1:6" ht="18">
      <c r="A20" s="3" t="s">
        <v>39</v>
      </c>
      <c r="B20" s="3" t="s">
        <v>40</v>
      </c>
      <c r="C20" s="3">
        <v>34.03</v>
      </c>
      <c r="D20" s="3" t="s">
        <v>65</v>
      </c>
      <c r="E20" s="3">
        <v>117.54</v>
      </c>
      <c r="F20" s="3">
        <f t="shared" si="0"/>
        <v>3999.8862000000004</v>
      </c>
    </row>
    <row r="21" spans="1:6">
      <c r="A21" s="3"/>
      <c r="B21" s="3"/>
      <c r="C21" s="3"/>
      <c r="D21" s="3"/>
      <c r="E21" s="3" t="s">
        <v>41</v>
      </c>
      <c r="F21" s="3">
        <f>SUM(F5:F20)</f>
        <v>377421.65149999998</v>
      </c>
    </row>
    <row r="22" spans="1:6">
      <c r="A22" s="4"/>
      <c r="B22" s="5"/>
      <c r="C22" s="6"/>
      <c r="D22" s="7"/>
      <c r="E22" s="3" t="s">
        <v>42</v>
      </c>
      <c r="F22" s="3">
        <f>F21*18/100</f>
        <v>67935.897270000001</v>
      </c>
    </row>
    <row r="23" spans="1:6">
      <c r="A23" s="4"/>
      <c r="B23" s="5"/>
      <c r="C23" s="6"/>
      <c r="D23" s="7"/>
      <c r="E23" s="3"/>
      <c r="F23" s="3">
        <f>F22+F21</f>
        <v>445357.54876999999</v>
      </c>
    </row>
    <row r="24" spans="1:6">
      <c r="A24" s="4"/>
      <c r="B24" s="5"/>
      <c r="C24" s="6"/>
      <c r="D24" s="7"/>
      <c r="E24" s="3" t="s">
        <v>43</v>
      </c>
      <c r="F24" s="3">
        <f>F23*1/100</f>
        <v>4453.5754876999999</v>
      </c>
    </row>
    <row r="25" spans="1:6">
      <c r="A25" s="4"/>
      <c r="B25" s="5"/>
      <c r="C25" s="6"/>
      <c r="D25" s="7"/>
      <c r="E25" s="3" t="s">
        <v>41</v>
      </c>
      <c r="F25" s="3">
        <f>F24+F23</f>
        <v>449811.12425769999</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9"/>
  <sheetViews>
    <sheetView topLeftCell="A16" workbookViewId="0">
      <selection activeCell="B4" sqref="B4"/>
    </sheetView>
  </sheetViews>
  <sheetFormatPr defaultRowHeight="15"/>
  <cols>
    <col min="1" max="1" width="9.140625" style="44"/>
    <col min="2" max="2" width="51.5703125" customWidth="1"/>
    <col min="5" max="5" width="9.85546875" customWidth="1"/>
    <col min="6" max="6" width="14.85546875" style="17" customWidth="1"/>
  </cols>
  <sheetData>
    <row r="1" spans="1:6" ht="20.25">
      <c r="A1" s="49" t="s">
        <v>0</v>
      </c>
      <c r="B1" s="50"/>
      <c r="C1" s="50"/>
      <c r="D1" s="50"/>
      <c r="E1" s="50"/>
      <c r="F1" s="51"/>
    </row>
    <row r="2" spans="1:6" ht="15.75">
      <c r="A2" s="52" t="s">
        <v>183</v>
      </c>
      <c r="B2" s="53"/>
      <c r="C2" s="53"/>
      <c r="D2" s="53"/>
      <c r="E2" s="53"/>
      <c r="F2" s="54"/>
    </row>
    <row r="3" spans="1:6" ht="30.95" customHeight="1">
      <c r="A3" s="55" t="str">
        <f>'[1]EST-SLAB'!A2</f>
        <v>Name of Work :-CONSTRUCTION OF RCC SLAB AND P.C.C.ROAD AT MAIN ROAD, NEAR SHRI MAA ANADMAYI ASHRAM UNDER WARD NO.24</v>
      </c>
      <c r="B3" s="56"/>
      <c r="C3" s="56"/>
      <c r="D3" s="56"/>
      <c r="E3" s="56"/>
      <c r="F3" s="57"/>
    </row>
    <row r="4" spans="1:6" ht="30">
      <c r="A4" s="19" t="s">
        <v>184</v>
      </c>
      <c r="B4" s="20" t="s">
        <v>185</v>
      </c>
      <c r="C4" s="20" t="s">
        <v>186</v>
      </c>
      <c r="D4" s="20" t="s">
        <v>6</v>
      </c>
      <c r="E4" s="21" t="s">
        <v>187</v>
      </c>
      <c r="F4" s="22" t="s">
        <v>188</v>
      </c>
    </row>
    <row r="5" spans="1:6" ht="28.5">
      <c r="A5" s="19">
        <f>'[1]EST-SLAB'!A5</f>
        <v>1</v>
      </c>
      <c r="B5" s="23" t="str">
        <f>'[1]EST-SLAB'!B5</f>
        <v>Labour for clearning the work site before and after work etc.</v>
      </c>
      <c r="C5" s="24">
        <f>'[1]EST-SLAB'!G5</f>
        <v>3</v>
      </c>
      <c r="D5" s="25" t="str">
        <f>'[1]EST-SLAB'!H5</f>
        <v>Each</v>
      </c>
      <c r="E5" s="24">
        <f>'[1]EST-SLAB'!I5</f>
        <v>326.85000000000002</v>
      </c>
      <c r="F5" s="26">
        <f t="shared" ref="F5:F13" si="0">ROUND(C5*E5,2)</f>
        <v>980.55</v>
      </c>
    </row>
    <row r="6" spans="1:6" ht="98.1" customHeight="1">
      <c r="A6" s="19" t="s">
        <v>189</v>
      </c>
      <c r="B6" s="27" t="str">
        <f>'[1]EST-SLAB'!B6</f>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
      <c r="C6" s="24">
        <f>'[1]EST-SLAB'!G9</f>
        <v>1.7</v>
      </c>
      <c r="D6" s="25" t="s">
        <v>73</v>
      </c>
      <c r="E6" s="24">
        <f>'[1]EST-SLAB'!I9</f>
        <v>6308.87</v>
      </c>
      <c r="F6" s="26">
        <f t="shared" si="0"/>
        <v>10725.08</v>
      </c>
    </row>
    <row r="7" spans="1:6" ht="113.45" customHeight="1">
      <c r="A7" s="19" t="s">
        <v>190</v>
      </c>
      <c r="B7" s="27" t="str">
        <f>'[1]EST-SLAB'!B10</f>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
      <c r="C7" s="24">
        <f>'[1]EST-SLAB'!G13</f>
        <v>7.0000000000000007E-2</v>
      </c>
      <c r="D7" s="25" t="s">
        <v>121</v>
      </c>
      <c r="E7" s="24">
        <f>'[1]EST-SLAB'!I13</f>
        <v>83314.02</v>
      </c>
      <c r="F7" s="26">
        <f t="shared" si="0"/>
        <v>5831.98</v>
      </c>
    </row>
    <row r="8" spans="1:6">
      <c r="A8" s="19" t="s">
        <v>191</v>
      </c>
      <c r="B8" s="28" t="s">
        <v>192</v>
      </c>
      <c r="C8" s="24">
        <f>'[1]EST-SLAB'!G16</f>
        <v>0.08</v>
      </c>
      <c r="D8" s="25" t="s">
        <v>121</v>
      </c>
      <c r="E8" s="24">
        <f>'[1]EST-SLAB'!I16</f>
        <v>82096.539999999994</v>
      </c>
      <c r="F8" s="26">
        <f t="shared" si="0"/>
        <v>6567.72</v>
      </c>
    </row>
    <row r="9" spans="1:6" ht="42.75">
      <c r="A9" s="19" t="s">
        <v>193</v>
      </c>
      <c r="B9" s="27" t="str">
        <f>'[1]EST-SLAB'!B17</f>
        <v>Centering and shuttering including strutting, propping etc. and removal of from for Foundations,footings, bases of columns, etc. for mass concrete.</v>
      </c>
      <c r="C9" s="24">
        <f>'[1]EST-SLAB'!G20+'[1]EST-PCC'!G27</f>
        <v>37.17</v>
      </c>
      <c r="D9" s="25" t="s">
        <v>73</v>
      </c>
      <c r="E9" s="24">
        <f>'[1]EST-SLAB'!I20</f>
        <v>194.5</v>
      </c>
      <c r="F9" s="26">
        <f t="shared" si="0"/>
        <v>7229.57</v>
      </c>
    </row>
    <row r="10" spans="1:6" ht="86.1" customHeight="1">
      <c r="A10" s="19" t="s">
        <v>194</v>
      </c>
      <c r="B10" s="27" t="str">
        <f>'[1]EST-PCC'!B4</f>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
      <c r="C10" s="24">
        <v>24.17</v>
      </c>
      <c r="D10" s="25" t="s">
        <v>73</v>
      </c>
      <c r="E10" s="24">
        <f>'[1]EST-PCC'!I8</f>
        <v>151.82</v>
      </c>
      <c r="F10" s="26">
        <f t="shared" si="0"/>
        <v>3669.49</v>
      </c>
    </row>
    <row r="11" spans="1:6" ht="99.75">
      <c r="A11" s="19" t="s">
        <v>195</v>
      </c>
      <c r="B11" s="29" t="str">
        <f>'[1]EST-PCC'!B9</f>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
      <c r="C11" s="24">
        <f>'[1]EST-PCC'!G13</f>
        <v>9.06</v>
      </c>
      <c r="D11" s="25" t="s">
        <v>73</v>
      </c>
      <c r="E11" s="24">
        <f>'[1]EST-PCC'!I13</f>
        <v>589.51</v>
      </c>
      <c r="F11" s="26">
        <f t="shared" si="0"/>
        <v>5340.96</v>
      </c>
    </row>
    <row r="12" spans="1:6" ht="71.25">
      <c r="A12" s="19" t="s">
        <v>196</v>
      </c>
      <c r="B12" s="29" t="str">
        <f>'[1]EST-PCC'!B14</f>
        <v>Supplying and laying (properly as per design and drawing )rip-rap with good quality of boulders duly packed including the cost of materials,royalty all taxes etc.but excluding the cost of carriage, all complete as per specification and direction of E/I.</v>
      </c>
      <c r="C12" s="24">
        <f>'[1]EST-PCC'!G18</f>
        <v>15.23</v>
      </c>
      <c r="D12" s="25" t="s">
        <v>73</v>
      </c>
      <c r="E12" s="24">
        <f>'[1]EST-PCC'!I18</f>
        <v>1756.4</v>
      </c>
      <c r="F12" s="26">
        <f t="shared" si="0"/>
        <v>26749.97</v>
      </c>
    </row>
    <row r="13" spans="1:6" ht="60.6" customHeight="1">
      <c r="A13" s="19" t="s">
        <v>197</v>
      </c>
      <c r="B13" s="29" t="str">
        <f>'[1]EST-PCC'!B19</f>
        <v xml:space="preserve">Providing and laying in position concrete of specified grade excluding the cost of centering and shuttering- All work upto plinth level :  1:1½:3 (1 cemet : 1½ coarse sand (zone-iii) : 3 graded stone aggregate 20mm nominal size )  </v>
      </c>
      <c r="C13" s="24">
        <f>'[1]EST-PCC'!G23</f>
        <v>18.13</v>
      </c>
      <c r="D13" s="25" t="s">
        <v>73</v>
      </c>
      <c r="E13" s="24">
        <f>'[1]EST-PCC'!I23</f>
        <v>4961.7299999999996</v>
      </c>
      <c r="F13" s="26">
        <f t="shared" si="0"/>
        <v>89956.160000000003</v>
      </c>
    </row>
    <row r="14" spans="1:6">
      <c r="A14" s="19">
        <v>9</v>
      </c>
      <c r="B14" s="29" t="str">
        <f>'[1]EST-PCC'!B28</f>
        <v>CARRIAGE OF MATERIALS</v>
      </c>
      <c r="C14" s="25"/>
      <c r="D14" s="30"/>
      <c r="E14" s="31"/>
      <c r="F14" s="26"/>
    </row>
    <row r="15" spans="1:6">
      <c r="A15" s="19" t="str">
        <f>'[1]EST-PCC'!A29</f>
        <v>(i)</v>
      </c>
      <c r="B15" s="29" t="str">
        <f>'[1]EST-PCC'!B29</f>
        <v>SAND -LEAD-49KM</v>
      </c>
      <c r="C15" s="25">
        <f>'[1]EST-SLAB'!G22+'[1]EST-PCC'!G29</f>
        <v>8.5299999999999994</v>
      </c>
      <c r="D15" s="30" t="s">
        <v>198</v>
      </c>
      <c r="E15" s="31">
        <f>'[1]EST-PCC'!I29</f>
        <v>848.82</v>
      </c>
      <c r="F15" s="26">
        <f t="shared" ref="F15:F18" si="1">ROUND(C15*E15,2)</f>
        <v>7240.43</v>
      </c>
    </row>
    <row r="16" spans="1:6">
      <c r="A16" s="19" t="str">
        <f>'[1]EST-PCC'!A30</f>
        <v>(ii)</v>
      </c>
      <c r="B16" s="32" t="str">
        <f>'[1]EST-PCC'!B30</f>
        <v>LOCAL SAND-LEAD-14KM</v>
      </c>
      <c r="C16" s="25">
        <f>'[1]EST-PCC'!G30</f>
        <v>9.06</v>
      </c>
      <c r="D16" s="30" t="s">
        <v>198</v>
      </c>
      <c r="E16" s="31">
        <f>'[1]EST-PCC'!I30</f>
        <v>328.02</v>
      </c>
      <c r="F16" s="26">
        <f t="shared" si="1"/>
        <v>2971.86</v>
      </c>
    </row>
    <row r="17" spans="1:6">
      <c r="A17" s="19" t="str">
        <f>'[1]EST-PCC'!A31</f>
        <v>(iii)</v>
      </c>
      <c r="B17" s="33" t="str">
        <f>'[1]EST-PCC'!B31</f>
        <v>STONE CHIPS-LEAD-22KM</v>
      </c>
      <c r="C17" s="25">
        <f>'[1]EST-SLAB'!G23+'[1]MAT-PCC'!H8</f>
        <v>17.05</v>
      </c>
      <c r="D17" s="30" t="s">
        <v>198</v>
      </c>
      <c r="E17" s="31">
        <f>'[1]EST-PCC'!I31</f>
        <v>447.06</v>
      </c>
      <c r="F17" s="26">
        <f t="shared" si="1"/>
        <v>7622.37</v>
      </c>
    </row>
    <row r="18" spans="1:6">
      <c r="A18" s="19" t="str">
        <f>'[1]EST-PCC'!A32</f>
        <v>(iv)</v>
      </c>
      <c r="B18" s="27" t="str">
        <f>'[1]EST-PCC'!B32</f>
        <v>EARTH-LEAD-01KM</v>
      </c>
      <c r="C18" s="25">
        <v>24.17</v>
      </c>
      <c r="D18" s="30" t="s">
        <v>198</v>
      </c>
      <c r="E18" s="31">
        <f>'[1]EST-PCC'!I32</f>
        <v>117.54</v>
      </c>
      <c r="F18" s="26">
        <f t="shared" si="1"/>
        <v>2840.94</v>
      </c>
    </row>
    <row r="19" spans="1:6">
      <c r="A19" s="34"/>
      <c r="B19" s="35"/>
      <c r="C19" s="47" t="s">
        <v>180</v>
      </c>
      <c r="D19" s="47"/>
      <c r="E19" s="48"/>
      <c r="F19" s="26">
        <f>SUM(F5:F18)</f>
        <v>177727.08</v>
      </c>
    </row>
    <row r="20" spans="1:6">
      <c r="A20" s="34"/>
      <c r="B20" s="35"/>
      <c r="C20" s="58" t="s">
        <v>181</v>
      </c>
      <c r="D20" s="47"/>
      <c r="E20" s="48"/>
      <c r="F20" s="26">
        <f>F19*18%</f>
        <v>31990.874399999997</v>
      </c>
    </row>
    <row r="21" spans="1:6">
      <c r="A21" s="34"/>
      <c r="B21" s="35"/>
      <c r="C21" s="58" t="s">
        <v>180</v>
      </c>
      <c r="D21" s="47"/>
      <c r="E21" s="48"/>
      <c r="F21" s="26">
        <f>SUM(F19:F20)</f>
        <v>209717.95439999999</v>
      </c>
    </row>
    <row r="22" spans="1:6">
      <c r="A22" s="34"/>
      <c r="B22" s="35"/>
      <c r="C22" s="47" t="s">
        <v>182</v>
      </c>
      <c r="D22" s="47"/>
      <c r="E22" s="48"/>
      <c r="F22" s="26">
        <f>ROUND(F21*0.01,2)</f>
        <v>2097.1799999999998</v>
      </c>
    </row>
    <row r="23" spans="1:6">
      <c r="A23" s="34"/>
      <c r="B23" s="35"/>
      <c r="C23" s="47" t="s">
        <v>180</v>
      </c>
      <c r="D23" s="47"/>
      <c r="E23" s="48"/>
      <c r="F23" s="26">
        <f>SUM(F21:F22)</f>
        <v>211815.13439999998</v>
      </c>
    </row>
    <row r="24" spans="1:6" ht="18">
      <c r="A24" s="36"/>
      <c r="B24" s="37"/>
      <c r="C24" s="38"/>
      <c r="D24" s="38"/>
      <c r="E24" s="38"/>
      <c r="F24" s="39"/>
    </row>
    <row r="25" spans="1:6" ht="18">
      <c r="A25" s="36"/>
      <c r="B25" s="37"/>
      <c r="C25" s="38"/>
      <c r="D25" s="38"/>
      <c r="E25" s="38"/>
      <c r="F25" s="39"/>
    </row>
    <row r="26" spans="1:6">
      <c r="A26" s="40"/>
      <c r="B26" s="41"/>
      <c r="C26" s="41"/>
      <c r="D26" s="41"/>
      <c r="E26" s="41"/>
      <c r="F26" s="42"/>
    </row>
    <row r="27" spans="1:6">
      <c r="A27" s="40"/>
      <c r="B27" s="41"/>
      <c r="C27" s="41"/>
      <c r="D27" s="41"/>
      <c r="E27" s="41"/>
      <c r="F27" s="42"/>
    </row>
    <row r="28" spans="1:6">
      <c r="A28" s="41"/>
      <c r="B28" s="41"/>
      <c r="C28" s="41"/>
      <c r="D28" s="41"/>
      <c r="E28" s="41"/>
      <c r="F28" s="43"/>
    </row>
    <row r="29" spans="1:6">
      <c r="A29" s="41"/>
      <c r="B29" s="41"/>
      <c r="C29" s="41"/>
      <c r="D29" s="41"/>
      <c r="E29" s="41"/>
      <c r="F29" s="43"/>
    </row>
  </sheetData>
  <mergeCells count="8">
    <mergeCell ref="C22:E22"/>
    <mergeCell ref="C23:E23"/>
    <mergeCell ref="A1:F1"/>
    <mergeCell ref="A2:F2"/>
    <mergeCell ref="A3:F3"/>
    <mergeCell ref="C19:E19"/>
    <mergeCell ref="C20:E20"/>
    <mergeCell ref="C21:E2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20"/>
  <sheetViews>
    <sheetView topLeftCell="A10" workbookViewId="0">
      <selection activeCell="B11" sqref="B11:E1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45" t="s">
        <v>0</v>
      </c>
      <c r="B1" s="45"/>
      <c r="C1" s="45"/>
      <c r="D1" s="45"/>
      <c r="E1" s="45"/>
      <c r="F1" s="45"/>
    </row>
    <row r="2" spans="1:9" ht="18.75">
      <c r="A2" s="45" t="s">
        <v>1</v>
      </c>
      <c r="B2" s="45"/>
      <c r="C2" s="45"/>
      <c r="D2" s="45"/>
      <c r="E2" s="45"/>
      <c r="F2" s="45"/>
    </row>
    <row r="3" spans="1:9" ht="59.25" customHeight="1">
      <c r="A3" s="46" t="s">
        <v>153</v>
      </c>
      <c r="B3" s="46"/>
      <c r="C3" s="46"/>
      <c r="D3" s="46"/>
      <c r="E3" s="46"/>
      <c r="F3" s="46"/>
      <c r="I3" s="1" t="s">
        <v>140</v>
      </c>
    </row>
    <row r="4" spans="1:9">
      <c r="A4" s="2" t="s">
        <v>3</v>
      </c>
      <c r="B4" s="2" t="s">
        <v>4</v>
      </c>
      <c r="C4" s="2" t="s">
        <v>5</v>
      </c>
      <c r="D4" s="2" t="s">
        <v>6</v>
      </c>
      <c r="E4" s="2" t="s">
        <v>7</v>
      </c>
      <c r="F4" s="2" t="s">
        <v>8</v>
      </c>
    </row>
    <row r="5" spans="1:9" ht="165">
      <c r="A5" s="3" t="s">
        <v>141</v>
      </c>
      <c r="B5" s="3" t="s">
        <v>10</v>
      </c>
      <c r="C5" s="3">
        <v>13.52</v>
      </c>
      <c r="D5" s="3" t="s">
        <v>48</v>
      </c>
      <c r="E5" s="3">
        <v>151.82</v>
      </c>
      <c r="F5" s="3">
        <f t="shared" ref="F5:F15" si="0">C5*E5</f>
        <v>2052.6063999999997</v>
      </c>
    </row>
    <row r="6" spans="1:9" ht="105">
      <c r="A6" s="3" t="s">
        <v>152</v>
      </c>
      <c r="B6" s="3" t="s">
        <v>13</v>
      </c>
      <c r="C6" s="3">
        <v>5.04</v>
      </c>
      <c r="D6" s="3" t="s">
        <v>11</v>
      </c>
      <c r="E6" s="3">
        <v>589.51</v>
      </c>
      <c r="F6" s="3">
        <f t="shared" si="0"/>
        <v>2971.1304</v>
      </c>
    </row>
    <row r="7" spans="1:9" ht="90">
      <c r="A7" s="3" t="s">
        <v>142</v>
      </c>
      <c r="B7" s="3" t="s">
        <v>15</v>
      </c>
      <c r="C7" s="3">
        <v>8.39</v>
      </c>
      <c r="D7" s="3" t="s">
        <v>48</v>
      </c>
      <c r="E7" s="3">
        <v>1756.4</v>
      </c>
      <c r="F7" s="3">
        <f t="shared" si="0"/>
        <v>14736.196000000002</v>
      </c>
    </row>
    <row r="8" spans="1:9" ht="90">
      <c r="A8" s="3" t="s">
        <v>143</v>
      </c>
      <c r="B8" s="3" t="s">
        <v>144</v>
      </c>
      <c r="C8" s="3">
        <v>76.22</v>
      </c>
      <c r="D8" s="3" t="s">
        <v>48</v>
      </c>
      <c r="E8" s="3">
        <v>4961.7299999999996</v>
      </c>
      <c r="F8" s="3">
        <f t="shared" si="0"/>
        <v>378183.06059999997</v>
      </c>
    </row>
    <row r="9" spans="1:9" ht="60">
      <c r="A9" s="3" t="s">
        <v>145</v>
      </c>
      <c r="B9" s="3" t="s">
        <v>146</v>
      </c>
      <c r="C9" s="3">
        <v>52.04</v>
      </c>
      <c r="D9" s="3" t="s">
        <v>63</v>
      </c>
      <c r="E9" s="3">
        <v>194.5</v>
      </c>
      <c r="F9" s="3">
        <f t="shared" si="0"/>
        <v>10121.780000000001</v>
      </c>
    </row>
    <row r="10" spans="1:9">
      <c r="A10" s="7">
        <v>6</v>
      </c>
      <c r="B10" s="3" t="s">
        <v>30</v>
      </c>
      <c r="C10" s="3"/>
      <c r="D10" s="3"/>
      <c r="E10" s="3"/>
      <c r="F10" s="3"/>
    </row>
    <row r="11" spans="1:9" ht="16.5">
      <c r="A11" s="3" t="s">
        <v>147</v>
      </c>
      <c r="B11" s="3" t="s">
        <v>32</v>
      </c>
      <c r="C11" s="3">
        <v>32.770000000000003</v>
      </c>
      <c r="D11" s="3" t="s">
        <v>11</v>
      </c>
      <c r="E11" s="3">
        <v>848.82</v>
      </c>
      <c r="F11" s="3">
        <f t="shared" si="0"/>
        <v>27815.831400000003</v>
      </c>
    </row>
    <row r="12" spans="1:9" ht="16.5">
      <c r="A12" s="3" t="s">
        <v>148</v>
      </c>
      <c r="B12" s="3" t="s">
        <v>34</v>
      </c>
      <c r="C12" s="3">
        <v>5.04</v>
      </c>
      <c r="D12" s="3" t="s">
        <v>11</v>
      </c>
      <c r="E12" s="3">
        <v>328.02</v>
      </c>
      <c r="F12" s="3">
        <f t="shared" si="0"/>
        <v>1653.2207999999998</v>
      </c>
    </row>
    <row r="13" spans="1:9" ht="16.5">
      <c r="A13" s="3" t="s">
        <v>149</v>
      </c>
      <c r="B13" s="3" t="s">
        <v>36</v>
      </c>
      <c r="C13" s="3">
        <v>8.39</v>
      </c>
      <c r="D13" s="3" t="s">
        <v>11</v>
      </c>
      <c r="E13" s="3">
        <v>679.66</v>
      </c>
      <c r="F13" s="3">
        <f t="shared" si="0"/>
        <v>5702.3474000000006</v>
      </c>
    </row>
    <row r="14" spans="1:9" ht="16.5">
      <c r="A14" s="3" t="s">
        <v>150</v>
      </c>
      <c r="B14" s="3" t="s">
        <v>38</v>
      </c>
      <c r="C14" s="3">
        <v>65.548000000000002</v>
      </c>
      <c r="D14" s="3" t="s">
        <v>11</v>
      </c>
      <c r="E14" s="3">
        <v>447.06</v>
      </c>
      <c r="F14" s="3">
        <f t="shared" si="0"/>
        <v>29303.888880000002</v>
      </c>
    </row>
    <row r="15" spans="1:9" ht="16.5">
      <c r="A15" s="3" t="s">
        <v>151</v>
      </c>
      <c r="B15" s="3" t="s">
        <v>40</v>
      </c>
      <c r="C15" s="3">
        <v>13.52</v>
      </c>
      <c r="D15" s="3" t="s">
        <v>11</v>
      </c>
      <c r="E15" s="3">
        <v>117.54</v>
      </c>
      <c r="F15" s="3">
        <f t="shared" si="0"/>
        <v>1589.1408000000001</v>
      </c>
    </row>
    <row r="16" spans="1:9">
      <c r="A16" s="3"/>
      <c r="B16" s="3"/>
      <c r="C16" s="3"/>
      <c r="D16" s="3"/>
      <c r="E16" s="3" t="s">
        <v>41</v>
      </c>
      <c r="F16" s="3">
        <f>SUM(F5:F15)</f>
        <v>474129.20268000005</v>
      </c>
    </row>
    <row r="17" spans="1:6">
      <c r="A17" s="4"/>
      <c r="B17" s="5"/>
      <c r="C17" s="6"/>
      <c r="D17" s="7"/>
      <c r="E17" s="3" t="s">
        <v>42</v>
      </c>
      <c r="F17" s="3">
        <f>F16*18/100</f>
        <v>85343.2564824</v>
      </c>
    </row>
    <row r="18" spans="1:6">
      <c r="A18" s="4"/>
      <c r="B18" s="5"/>
      <c r="C18" s="6"/>
      <c r="D18" s="7"/>
      <c r="E18" s="3"/>
      <c r="F18" s="3">
        <f>F17+F16</f>
        <v>559472.4591624001</v>
      </c>
    </row>
    <row r="19" spans="1:6">
      <c r="A19" s="4"/>
      <c r="B19" s="5"/>
      <c r="C19" s="6"/>
      <c r="D19" s="7"/>
      <c r="E19" s="3" t="s">
        <v>43</v>
      </c>
      <c r="F19" s="3">
        <f>F18*1/100</f>
        <v>5594.7245916240008</v>
      </c>
    </row>
    <row r="20" spans="1:6">
      <c r="A20" s="4"/>
      <c r="B20" s="5"/>
      <c r="C20" s="6"/>
      <c r="D20" s="7"/>
      <c r="E20" s="3" t="s">
        <v>41</v>
      </c>
      <c r="F20" s="3">
        <f>F19+F18</f>
        <v>565067.1837540241</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O355"/>
  <sheetViews>
    <sheetView workbookViewId="0">
      <selection sqref="A1:XFD1048576"/>
    </sheetView>
  </sheetViews>
  <sheetFormatPr defaultRowHeight="15"/>
  <cols>
    <col min="1" max="1" width="9" style="18" bestFit="1" customWidth="1"/>
    <col min="2" max="2" width="44.28515625" customWidth="1"/>
    <col min="3" max="3" width="10.42578125" customWidth="1"/>
    <col min="4" max="4" width="11.28515625" customWidth="1"/>
    <col min="5" max="5" width="12.28515625" customWidth="1"/>
    <col min="6" max="6" width="17.5703125" customWidth="1"/>
    <col min="7" max="7" width="0.140625" hidden="1" customWidth="1"/>
    <col min="8" max="9" width="8.85546875" hidden="1" customWidth="1"/>
    <col min="10" max="10" width="3.7109375" hidden="1" customWidth="1"/>
  </cols>
  <sheetData>
    <row r="1" spans="1:13" s="1" customFormat="1" ht="18.75">
      <c r="A1" s="45" t="s">
        <v>0</v>
      </c>
      <c r="B1" s="45"/>
      <c r="C1" s="45"/>
      <c r="D1" s="45"/>
      <c r="E1" s="45"/>
      <c r="F1" s="45"/>
    </row>
    <row r="2" spans="1:13" s="1" customFormat="1" ht="18.75">
      <c r="A2" s="45" t="s">
        <v>1</v>
      </c>
      <c r="B2" s="45"/>
      <c r="C2" s="45"/>
      <c r="D2" s="45"/>
      <c r="E2" s="45"/>
      <c r="F2" s="45"/>
    </row>
    <row r="3" spans="1:13" s="1" customFormat="1" ht="51.75" customHeight="1">
      <c r="A3" s="46" t="s">
        <v>199</v>
      </c>
      <c r="B3" s="46"/>
      <c r="C3" s="46"/>
      <c r="D3" s="46"/>
      <c r="E3" s="46"/>
      <c r="F3" s="46"/>
    </row>
    <row r="4" spans="1:13" s="1" customFormat="1">
      <c r="A4" s="2" t="s">
        <v>3</v>
      </c>
      <c r="B4" s="2" t="s">
        <v>4</v>
      </c>
      <c r="C4" s="2" t="s">
        <v>5</v>
      </c>
      <c r="D4" s="2" t="s">
        <v>6</v>
      </c>
      <c r="E4" s="2" t="s">
        <v>7</v>
      </c>
      <c r="F4" s="2" t="s">
        <v>8</v>
      </c>
    </row>
    <row r="5" spans="1:13" ht="30">
      <c r="A5" s="3">
        <v>1</v>
      </c>
      <c r="B5" s="3" t="s">
        <v>154</v>
      </c>
      <c r="C5" s="3">
        <v>3</v>
      </c>
      <c r="D5" s="3" t="s">
        <v>155</v>
      </c>
      <c r="E5" s="3">
        <f>[2]Estimate!I3</f>
        <v>326.85000000000002</v>
      </c>
      <c r="F5" s="3">
        <f>ROUND(C5*E5,2)</f>
        <v>980.55</v>
      </c>
    </row>
    <row r="6" spans="1:13" ht="45">
      <c r="A6" s="3" t="s">
        <v>156</v>
      </c>
      <c r="B6" s="3" t="s">
        <v>157</v>
      </c>
      <c r="C6" s="3">
        <v>7.08</v>
      </c>
      <c r="D6" s="3" t="s">
        <v>73</v>
      </c>
      <c r="E6" s="3">
        <f>[2]Estimate!I7</f>
        <v>955.89</v>
      </c>
      <c r="F6" s="3">
        <f>ROUND(C6*E6,2)</f>
        <v>6767.7</v>
      </c>
    </row>
    <row r="7" spans="1:13" ht="120">
      <c r="A7" s="3" t="s">
        <v>158</v>
      </c>
      <c r="B7" s="3" t="s">
        <v>159</v>
      </c>
      <c r="C7" s="3">
        <v>84.33</v>
      </c>
      <c r="D7" s="3" t="s">
        <v>73</v>
      </c>
      <c r="E7" s="3">
        <f>[2]Estimate!I13</f>
        <v>151.82</v>
      </c>
      <c r="F7" s="3">
        <f t="shared" ref="F7:F20" si="0">ROUND(C7*E7,2)</f>
        <v>12802.98</v>
      </c>
      <c r="M7" s="16"/>
    </row>
    <row r="8" spans="1:13" ht="120">
      <c r="A8" s="3" t="s">
        <v>160</v>
      </c>
      <c r="B8" s="3" t="s">
        <v>75</v>
      </c>
      <c r="C8" s="3">
        <v>7.21</v>
      </c>
      <c r="D8" s="3" t="s">
        <v>73</v>
      </c>
      <c r="E8" s="3">
        <f>[2]Estimate!I18</f>
        <v>589.51</v>
      </c>
      <c r="F8" s="3">
        <f t="shared" si="0"/>
        <v>4250.37</v>
      </c>
    </row>
    <row r="9" spans="1:13" ht="90">
      <c r="A9" s="3" t="s">
        <v>161</v>
      </c>
      <c r="B9" s="3" t="s">
        <v>15</v>
      </c>
      <c r="C9" s="3">
        <v>12.11</v>
      </c>
      <c r="D9" s="3" t="s">
        <v>73</v>
      </c>
      <c r="E9" s="3">
        <f>[2]Estimate!I23</f>
        <v>1756.4</v>
      </c>
      <c r="F9" s="3">
        <f t="shared" si="0"/>
        <v>21270</v>
      </c>
    </row>
    <row r="10" spans="1:13" ht="135">
      <c r="A10" s="3" t="s">
        <v>162</v>
      </c>
      <c r="B10" s="3" t="s">
        <v>163</v>
      </c>
      <c r="C10" s="3">
        <v>26.61</v>
      </c>
      <c r="D10" s="3" t="s">
        <v>73</v>
      </c>
      <c r="E10" s="3">
        <f>[2]Estimate!I30</f>
        <v>6082.45</v>
      </c>
      <c r="F10" s="3">
        <f>ROUND(C10*E10,2)</f>
        <v>161853.99</v>
      </c>
    </row>
    <row r="11" spans="1:13" ht="135">
      <c r="A11" s="3" t="s">
        <v>164</v>
      </c>
      <c r="B11" s="3" t="s">
        <v>165</v>
      </c>
      <c r="C11" s="3">
        <v>14.94</v>
      </c>
      <c r="D11" s="3" t="s">
        <v>73</v>
      </c>
      <c r="E11" s="3">
        <f>[2]Estimate!I35</f>
        <v>6308.87</v>
      </c>
      <c r="F11" s="3">
        <f t="shared" si="0"/>
        <v>94254.52</v>
      </c>
    </row>
    <row r="12" spans="1:13" ht="75">
      <c r="A12" s="3" t="s">
        <v>166</v>
      </c>
      <c r="B12" s="3" t="s">
        <v>167</v>
      </c>
      <c r="C12" s="3"/>
      <c r="D12" s="3" t="s">
        <v>73</v>
      </c>
      <c r="E12" s="3"/>
      <c r="F12" s="3">
        <f t="shared" si="0"/>
        <v>0</v>
      </c>
    </row>
    <row r="13" spans="1:13">
      <c r="A13" s="3" t="s">
        <v>168</v>
      </c>
      <c r="B13" s="3" t="s">
        <v>169</v>
      </c>
      <c r="C13" s="3">
        <v>1.34</v>
      </c>
      <c r="D13" s="3" t="s">
        <v>121</v>
      </c>
      <c r="E13" s="3">
        <f>[2]Estimate!I40</f>
        <v>83314.02</v>
      </c>
      <c r="F13" s="3">
        <f t="shared" si="0"/>
        <v>111640.79</v>
      </c>
    </row>
    <row r="14" spans="1:13">
      <c r="A14" s="3" t="s">
        <v>170</v>
      </c>
      <c r="B14" s="3" t="s">
        <v>171</v>
      </c>
      <c r="C14" s="3">
        <v>2.1800000000000002</v>
      </c>
      <c r="D14" s="3" t="s">
        <v>121</v>
      </c>
      <c r="E14" s="3">
        <f>[2]Estimate!I41</f>
        <v>82096.539999999994</v>
      </c>
      <c r="F14" s="3">
        <f t="shared" si="0"/>
        <v>178970.46</v>
      </c>
    </row>
    <row r="15" spans="1:13" ht="60">
      <c r="A15" s="3" t="s">
        <v>172</v>
      </c>
      <c r="B15" s="3" t="s">
        <v>173</v>
      </c>
      <c r="C15" s="3">
        <v>310.43</v>
      </c>
      <c r="D15" s="3" t="s">
        <v>22</v>
      </c>
      <c r="E15" s="3">
        <f>[2]Estimate!I50</f>
        <v>194.5</v>
      </c>
      <c r="F15" s="3">
        <f t="shared" si="0"/>
        <v>60378.64</v>
      </c>
    </row>
    <row r="16" spans="1:13">
      <c r="A16" s="3">
        <v>10</v>
      </c>
      <c r="B16" s="3" t="s">
        <v>174</v>
      </c>
      <c r="C16" s="3"/>
      <c r="D16" s="3"/>
      <c r="E16" s="3"/>
      <c r="F16" s="3"/>
    </row>
    <row r="17" spans="1:15">
      <c r="A17" s="3"/>
      <c r="B17" s="3" t="s">
        <v>175</v>
      </c>
      <c r="C17" s="3">
        <v>17.86</v>
      </c>
      <c r="D17" s="3" t="s">
        <v>73</v>
      </c>
      <c r="E17" s="3">
        <f>[2]Estimate!I52</f>
        <v>848.82</v>
      </c>
      <c r="F17" s="3">
        <f t="shared" si="0"/>
        <v>15159.93</v>
      </c>
    </row>
    <row r="18" spans="1:15" ht="21" customHeight="1">
      <c r="A18" s="3"/>
      <c r="B18" s="3" t="s">
        <v>176</v>
      </c>
      <c r="C18" s="3">
        <v>7.21</v>
      </c>
      <c r="D18" s="3" t="s">
        <v>73</v>
      </c>
      <c r="E18" s="3">
        <f>[2]Estimate!I53</f>
        <v>328.02</v>
      </c>
      <c r="F18" s="3">
        <f t="shared" si="0"/>
        <v>2365.02</v>
      </c>
    </row>
    <row r="19" spans="1:15" ht="20.45" customHeight="1">
      <c r="A19" s="3"/>
      <c r="B19" s="3" t="s">
        <v>177</v>
      </c>
      <c r="C19" s="3">
        <v>35.729999999999997</v>
      </c>
      <c r="D19" s="3" t="s">
        <v>73</v>
      </c>
      <c r="E19" s="3">
        <f>[2]Estimate!I54</f>
        <v>447.06</v>
      </c>
      <c r="F19" s="3">
        <f t="shared" si="0"/>
        <v>15973.45</v>
      </c>
    </row>
    <row r="20" spans="1:15" ht="19.149999999999999" customHeight="1">
      <c r="A20" s="3"/>
      <c r="B20" s="3" t="s">
        <v>178</v>
      </c>
      <c r="C20" s="3">
        <v>12.11</v>
      </c>
      <c r="D20" s="3" t="s">
        <v>73</v>
      </c>
      <c r="E20" s="3">
        <f>[2]Estimate!I55</f>
        <v>679.66</v>
      </c>
      <c r="F20" s="3">
        <f t="shared" si="0"/>
        <v>8230.68</v>
      </c>
    </row>
    <row r="21" spans="1:15" ht="21.6" customHeight="1">
      <c r="A21" s="3"/>
      <c r="B21" s="3" t="s">
        <v>179</v>
      </c>
      <c r="C21" s="3">
        <v>84.33</v>
      </c>
      <c r="D21" s="3" t="s">
        <v>73</v>
      </c>
      <c r="E21" s="3">
        <f>[2]Estimate!I56</f>
        <v>117.54</v>
      </c>
      <c r="F21" s="3">
        <f>ROUND(C21*E21,2)</f>
        <v>9912.15</v>
      </c>
    </row>
    <row r="22" spans="1:15" ht="21" customHeight="1">
      <c r="A22" s="3"/>
      <c r="B22" s="3"/>
      <c r="C22" s="3"/>
      <c r="D22" s="3"/>
      <c r="E22" s="3" t="s">
        <v>180</v>
      </c>
      <c r="F22" s="3">
        <f>SUM(F5:F21)</f>
        <v>704811.2300000001</v>
      </c>
    </row>
    <row r="23" spans="1:15" ht="19.899999999999999" customHeight="1">
      <c r="A23" s="3"/>
      <c r="B23" s="3"/>
      <c r="C23" s="3" t="s">
        <v>181</v>
      </c>
      <c r="D23" s="3"/>
      <c r="E23" s="3"/>
      <c r="F23" s="3">
        <f>ROUND(F22*18%,2)</f>
        <v>126866.02</v>
      </c>
      <c r="O23" s="17"/>
    </row>
    <row r="24" spans="1:15" ht="21.6" customHeight="1">
      <c r="A24" s="3"/>
      <c r="B24" s="3"/>
      <c r="C24" s="3" t="s">
        <v>180</v>
      </c>
      <c r="D24" s="3"/>
      <c r="E24" s="3"/>
      <c r="F24" s="3">
        <f>F22+F23</f>
        <v>831677.25000000012</v>
      </c>
    </row>
    <row r="25" spans="1:15" ht="22.15" customHeight="1">
      <c r="A25" s="3"/>
      <c r="B25" s="3"/>
      <c r="C25" s="3" t="s">
        <v>182</v>
      </c>
      <c r="D25" s="3"/>
      <c r="E25" s="3"/>
      <c r="F25" s="3">
        <f>ROUND(F24*1%,2)</f>
        <v>8316.77</v>
      </c>
    </row>
    <row r="26" spans="1:15" ht="23.45" customHeight="1">
      <c r="A26" s="3"/>
      <c r="B26" s="3"/>
      <c r="C26" s="3" t="s">
        <v>180</v>
      </c>
      <c r="D26" s="3"/>
      <c r="E26" s="3"/>
      <c r="F26" s="3">
        <f>F24+F25</f>
        <v>839994.02000000014</v>
      </c>
    </row>
    <row r="27" spans="1:15">
      <c r="A27" s="59"/>
      <c r="B27" s="60"/>
    </row>
    <row r="28" spans="1:15">
      <c r="A28" s="61"/>
      <c r="B28" s="62"/>
    </row>
    <row r="29" spans="1:15">
      <c r="A29" s="61"/>
      <c r="B29" s="62"/>
    </row>
    <row r="30" spans="1:15">
      <c r="A30" s="61"/>
      <c r="B30" s="62"/>
    </row>
    <row r="31" spans="1:15">
      <c r="A31" s="61"/>
      <c r="B31" s="62"/>
    </row>
    <row r="32" spans="1:15">
      <c r="A32" s="61"/>
      <c r="B32" s="62"/>
    </row>
    <row r="33" spans="1:2">
      <c r="A33" s="61"/>
      <c r="B33" s="62"/>
    </row>
    <row r="34" spans="1:2">
      <c r="A34" s="61"/>
      <c r="B34" s="62"/>
    </row>
    <row r="35" spans="1:2">
      <c r="A35" s="61"/>
      <c r="B35" s="62"/>
    </row>
    <row r="36" spans="1:2">
      <c r="A36" s="61"/>
      <c r="B36" s="62"/>
    </row>
    <row r="37" spans="1:2">
      <c r="A37" s="61"/>
      <c r="B37" s="62"/>
    </row>
    <row r="38" spans="1:2">
      <c r="A38" s="61"/>
      <c r="B38" s="62"/>
    </row>
    <row r="39" spans="1:2">
      <c r="A39" s="61"/>
      <c r="B39" s="62"/>
    </row>
    <row r="40" spans="1:2">
      <c r="A40" s="61"/>
      <c r="B40" s="62"/>
    </row>
    <row r="41" spans="1:2">
      <c r="A41" s="61"/>
      <c r="B41" s="62"/>
    </row>
    <row r="42" spans="1:2">
      <c r="A42" s="61"/>
      <c r="B42" s="62"/>
    </row>
    <row r="43" spans="1:2">
      <c r="A43" s="61"/>
      <c r="B43" s="62"/>
    </row>
    <row r="44" spans="1:2">
      <c r="A44" s="61"/>
      <c r="B44" s="62"/>
    </row>
    <row r="45" spans="1:2">
      <c r="A45" s="61"/>
      <c r="B45" s="62"/>
    </row>
    <row r="46" spans="1:2">
      <c r="A46" s="61"/>
      <c r="B46" s="62"/>
    </row>
    <row r="47" spans="1:2">
      <c r="A47" s="61"/>
      <c r="B47" s="62"/>
    </row>
    <row r="48" spans="1:2">
      <c r="A48" s="61"/>
      <c r="B48" s="62"/>
    </row>
    <row r="49" spans="1:2">
      <c r="A49" s="61"/>
      <c r="B49" s="62"/>
    </row>
    <row r="50" spans="1:2">
      <c r="A50" s="61"/>
      <c r="B50" s="62"/>
    </row>
    <row r="51" spans="1:2">
      <c r="A51" s="61"/>
      <c r="B51" s="62"/>
    </row>
    <row r="52" spans="1:2">
      <c r="A52" s="61"/>
      <c r="B52" s="62"/>
    </row>
    <row r="53" spans="1:2">
      <c r="A53" s="61"/>
      <c r="B53" s="62"/>
    </row>
    <row r="54" spans="1:2">
      <c r="A54" s="61"/>
      <c r="B54" s="62"/>
    </row>
    <row r="55" spans="1:2">
      <c r="A55" s="61"/>
      <c r="B55" s="62"/>
    </row>
    <row r="56" spans="1:2">
      <c r="A56" s="61"/>
      <c r="B56" s="62"/>
    </row>
    <row r="57" spans="1:2">
      <c r="A57" s="61"/>
      <c r="B57" s="62"/>
    </row>
    <row r="58" spans="1:2">
      <c r="A58" s="61"/>
      <c r="B58" s="62"/>
    </row>
    <row r="59" spans="1:2">
      <c r="A59" s="61"/>
      <c r="B59" s="62"/>
    </row>
    <row r="60" spans="1:2">
      <c r="A60" s="61"/>
      <c r="B60" s="62"/>
    </row>
    <row r="61" spans="1:2">
      <c r="A61" s="61"/>
      <c r="B61" s="62"/>
    </row>
    <row r="62" spans="1:2">
      <c r="A62" s="61"/>
      <c r="B62" s="62"/>
    </row>
    <row r="63" spans="1:2">
      <c r="A63" s="61"/>
      <c r="B63" s="62"/>
    </row>
    <row r="64" spans="1:2">
      <c r="A64" s="61"/>
      <c r="B64" s="62"/>
    </row>
    <row r="65" spans="1:2">
      <c r="A65" s="61"/>
      <c r="B65" s="62"/>
    </row>
    <row r="66" spans="1:2">
      <c r="A66" s="61"/>
      <c r="B66" s="62"/>
    </row>
    <row r="67" spans="1:2">
      <c r="A67" s="61"/>
      <c r="B67" s="62"/>
    </row>
    <row r="68" spans="1:2">
      <c r="A68" s="61"/>
      <c r="B68" s="62"/>
    </row>
    <row r="69" spans="1:2">
      <c r="A69" s="61"/>
      <c r="B69" s="62"/>
    </row>
    <row r="70" spans="1:2">
      <c r="A70" s="61"/>
      <c r="B70" s="62"/>
    </row>
    <row r="71" spans="1:2">
      <c r="A71" s="61"/>
      <c r="B71" s="62"/>
    </row>
    <row r="72" spans="1:2">
      <c r="A72" s="61"/>
      <c r="B72" s="62"/>
    </row>
    <row r="73" spans="1:2">
      <c r="A73" s="61"/>
      <c r="B73" s="62"/>
    </row>
    <row r="74" spans="1:2">
      <c r="A74" s="61"/>
      <c r="B74" s="62"/>
    </row>
    <row r="75" spans="1:2">
      <c r="A75" s="61"/>
      <c r="B75" s="62"/>
    </row>
    <row r="76" spans="1:2">
      <c r="A76" s="61"/>
      <c r="B76" s="62"/>
    </row>
    <row r="77" spans="1:2">
      <c r="A77" s="61"/>
      <c r="B77" s="62"/>
    </row>
    <row r="78" spans="1:2">
      <c r="A78" s="61"/>
      <c r="B78" s="62"/>
    </row>
    <row r="79" spans="1:2">
      <c r="A79" s="61"/>
      <c r="B79" s="62"/>
    </row>
    <row r="80" spans="1:2">
      <c r="A80" s="61"/>
      <c r="B80" s="62"/>
    </row>
    <row r="81" spans="1:2">
      <c r="A81" s="61"/>
      <c r="B81" s="62"/>
    </row>
    <row r="82" spans="1:2">
      <c r="A82" s="61"/>
      <c r="B82" s="62"/>
    </row>
    <row r="83" spans="1:2">
      <c r="A83" s="61"/>
      <c r="B83" s="62"/>
    </row>
    <row r="84" spans="1:2">
      <c r="A84" s="61"/>
      <c r="B84" s="62"/>
    </row>
    <row r="85" spans="1:2">
      <c r="A85" s="61"/>
      <c r="B85" s="62"/>
    </row>
    <row r="86" spans="1:2">
      <c r="A86" s="61"/>
      <c r="B86" s="62"/>
    </row>
    <row r="87" spans="1:2">
      <c r="A87" s="61"/>
      <c r="B87" s="62"/>
    </row>
    <row r="88" spans="1:2">
      <c r="A88" s="61"/>
      <c r="B88" s="62"/>
    </row>
    <row r="89" spans="1:2">
      <c r="A89" s="61"/>
      <c r="B89" s="62"/>
    </row>
    <row r="90" spans="1:2">
      <c r="A90" s="61"/>
      <c r="B90" s="62"/>
    </row>
    <row r="91" spans="1:2">
      <c r="A91" s="61"/>
      <c r="B91" s="62"/>
    </row>
    <row r="92" spans="1:2">
      <c r="A92" s="61"/>
      <c r="B92" s="62"/>
    </row>
    <row r="93" spans="1:2">
      <c r="A93" s="61"/>
      <c r="B93" s="62"/>
    </row>
    <row r="94" spans="1:2">
      <c r="A94" s="61"/>
      <c r="B94" s="62"/>
    </row>
    <row r="95" spans="1:2">
      <c r="A95" s="61"/>
      <c r="B95" s="62"/>
    </row>
    <row r="96" spans="1:2">
      <c r="A96" s="61"/>
      <c r="B96" s="62"/>
    </row>
    <row r="97" spans="1:2">
      <c r="A97" s="61"/>
      <c r="B97" s="62"/>
    </row>
    <row r="98" spans="1:2">
      <c r="A98" s="61"/>
      <c r="B98" s="62"/>
    </row>
    <row r="99" spans="1:2">
      <c r="A99" s="61"/>
      <c r="B99" s="62"/>
    </row>
    <row r="100" spans="1:2">
      <c r="A100" s="61"/>
      <c r="B100" s="62"/>
    </row>
    <row r="101" spans="1:2">
      <c r="A101" s="61"/>
      <c r="B101" s="62"/>
    </row>
    <row r="102" spans="1:2">
      <c r="A102" s="61"/>
      <c r="B102" s="62"/>
    </row>
    <row r="103" spans="1:2">
      <c r="A103" s="61"/>
      <c r="B103" s="62"/>
    </row>
    <row r="104" spans="1:2">
      <c r="A104" s="61"/>
      <c r="B104" s="62"/>
    </row>
    <row r="105" spans="1:2">
      <c r="A105" s="61"/>
      <c r="B105" s="62"/>
    </row>
    <row r="106" spans="1:2">
      <c r="A106" s="61"/>
      <c r="B106" s="62"/>
    </row>
    <row r="107" spans="1:2">
      <c r="A107" s="61"/>
      <c r="B107" s="62"/>
    </row>
    <row r="108" spans="1:2">
      <c r="A108" s="61"/>
      <c r="B108" s="62"/>
    </row>
    <row r="109" spans="1:2">
      <c r="A109" s="61"/>
      <c r="B109" s="62"/>
    </row>
    <row r="110" spans="1:2">
      <c r="A110" s="61"/>
      <c r="B110" s="62"/>
    </row>
    <row r="111" spans="1:2">
      <c r="A111" s="61"/>
      <c r="B111" s="62"/>
    </row>
    <row r="112" spans="1:2">
      <c r="A112" s="61"/>
      <c r="B112" s="62"/>
    </row>
    <row r="113" spans="1:2">
      <c r="A113" s="61"/>
      <c r="B113" s="62"/>
    </row>
    <row r="114" spans="1:2">
      <c r="A114" s="61"/>
      <c r="B114" s="62"/>
    </row>
    <row r="115" spans="1:2">
      <c r="A115" s="61"/>
      <c r="B115" s="62"/>
    </row>
    <row r="116" spans="1:2">
      <c r="A116" s="61"/>
      <c r="B116" s="62"/>
    </row>
    <row r="117" spans="1:2">
      <c r="A117" s="61"/>
      <c r="B117" s="62"/>
    </row>
    <row r="118" spans="1:2">
      <c r="A118" s="61"/>
      <c r="B118" s="62"/>
    </row>
    <row r="119" spans="1:2">
      <c r="A119" s="61"/>
      <c r="B119" s="62"/>
    </row>
    <row r="120" spans="1:2">
      <c r="A120" s="61"/>
      <c r="B120" s="62"/>
    </row>
    <row r="121" spans="1:2">
      <c r="A121" s="61"/>
      <c r="B121" s="62"/>
    </row>
    <row r="122" spans="1:2">
      <c r="A122" s="61"/>
      <c r="B122" s="62"/>
    </row>
    <row r="123" spans="1:2">
      <c r="A123" s="61"/>
      <c r="B123" s="62"/>
    </row>
    <row r="124" spans="1:2">
      <c r="A124" s="61"/>
      <c r="B124" s="62"/>
    </row>
    <row r="125" spans="1:2">
      <c r="A125" s="61"/>
      <c r="B125" s="62"/>
    </row>
    <row r="126" spans="1:2">
      <c r="A126" s="61"/>
      <c r="B126" s="62"/>
    </row>
    <row r="127" spans="1:2">
      <c r="A127" s="61"/>
      <c r="B127" s="62"/>
    </row>
    <row r="128" spans="1:2">
      <c r="A128" s="61"/>
      <c r="B128" s="62"/>
    </row>
    <row r="129" spans="1:2">
      <c r="A129" s="61"/>
      <c r="B129" s="62"/>
    </row>
    <row r="130" spans="1:2">
      <c r="A130" s="61"/>
      <c r="B130" s="62"/>
    </row>
    <row r="131" spans="1:2">
      <c r="A131" s="61"/>
      <c r="B131" s="62"/>
    </row>
    <row r="132" spans="1:2">
      <c r="A132" s="61"/>
      <c r="B132" s="62"/>
    </row>
    <row r="133" spans="1:2">
      <c r="A133" s="61"/>
      <c r="B133" s="62"/>
    </row>
    <row r="134" spans="1:2">
      <c r="A134" s="61"/>
      <c r="B134" s="62"/>
    </row>
    <row r="135" spans="1:2">
      <c r="A135" s="61"/>
      <c r="B135" s="62"/>
    </row>
    <row r="136" spans="1:2">
      <c r="A136" s="61"/>
      <c r="B136" s="62"/>
    </row>
    <row r="137" spans="1:2">
      <c r="A137" s="61"/>
      <c r="B137" s="62"/>
    </row>
    <row r="138" spans="1:2">
      <c r="A138" s="61"/>
      <c r="B138" s="62"/>
    </row>
    <row r="139" spans="1:2">
      <c r="A139" s="61"/>
      <c r="B139" s="62"/>
    </row>
    <row r="140" spans="1:2">
      <c r="A140" s="61"/>
      <c r="B140" s="62"/>
    </row>
    <row r="141" spans="1:2">
      <c r="A141" s="61"/>
      <c r="B141" s="62"/>
    </row>
    <row r="142" spans="1:2">
      <c r="A142" s="61"/>
      <c r="B142" s="62"/>
    </row>
    <row r="143" spans="1:2">
      <c r="A143" s="61"/>
      <c r="B143" s="62"/>
    </row>
    <row r="144" spans="1:2">
      <c r="A144" s="61"/>
      <c r="B144" s="62"/>
    </row>
    <row r="145" spans="1:2">
      <c r="A145" s="61"/>
      <c r="B145" s="62"/>
    </row>
    <row r="146" spans="1:2">
      <c r="A146" s="61"/>
      <c r="B146" s="62"/>
    </row>
    <row r="147" spans="1:2">
      <c r="A147" s="61"/>
      <c r="B147" s="62"/>
    </row>
    <row r="148" spans="1:2">
      <c r="A148" s="61"/>
      <c r="B148" s="62"/>
    </row>
    <row r="149" spans="1:2">
      <c r="A149" s="61"/>
      <c r="B149" s="62"/>
    </row>
    <row r="150" spans="1:2">
      <c r="A150" s="61"/>
      <c r="B150" s="62"/>
    </row>
    <row r="151" spans="1:2">
      <c r="A151" s="61"/>
      <c r="B151" s="62"/>
    </row>
    <row r="152" spans="1:2">
      <c r="A152" s="61"/>
      <c r="B152" s="62"/>
    </row>
    <row r="153" spans="1:2">
      <c r="A153" s="61"/>
      <c r="B153" s="62"/>
    </row>
    <row r="154" spans="1:2">
      <c r="A154" s="61"/>
      <c r="B154" s="62"/>
    </row>
    <row r="155" spans="1:2">
      <c r="A155" s="61"/>
      <c r="B155" s="62"/>
    </row>
    <row r="156" spans="1:2">
      <c r="A156" s="61"/>
      <c r="B156" s="62"/>
    </row>
    <row r="157" spans="1:2">
      <c r="A157" s="61"/>
      <c r="B157" s="62"/>
    </row>
    <row r="158" spans="1:2">
      <c r="A158" s="61"/>
      <c r="B158" s="62"/>
    </row>
    <row r="159" spans="1:2">
      <c r="A159" s="61"/>
      <c r="B159" s="62"/>
    </row>
    <row r="160" spans="1:2">
      <c r="A160" s="61"/>
      <c r="B160" s="62"/>
    </row>
    <row r="161" spans="1:2">
      <c r="A161" s="61"/>
      <c r="B161" s="62"/>
    </row>
    <row r="162" spans="1:2">
      <c r="A162" s="61"/>
      <c r="B162" s="62"/>
    </row>
    <row r="163" spans="1:2">
      <c r="A163" s="61"/>
      <c r="B163" s="62"/>
    </row>
    <row r="164" spans="1:2">
      <c r="A164" s="61"/>
      <c r="B164" s="62"/>
    </row>
    <row r="165" spans="1:2">
      <c r="A165" s="61"/>
      <c r="B165" s="62"/>
    </row>
    <row r="166" spans="1:2">
      <c r="A166" s="61"/>
      <c r="B166" s="62"/>
    </row>
    <row r="167" spans="1:2">
      <c r="A167" s="61"/>
      <c r="B167" s="62"/>
    </row>
    <row r="168" spans="1:2">
      <c r="A168" s="61"/>
      <c r="B168" s="62"/>
    </row>
    <row r="169" spans="1:2">
      <c r="A169" s="61"/>
      <c r="B169" s="62"/>
    </row>
    <row r="170" spans="1:2">
      <c r="A170" s="61"/>
      <c r="B170" s="62"/>
    </row>
    <row r="171" spans="1:2">
      <c r="A171" s="61"/>
      <c r="B171" s="62"/>
    </row>
    <row r="172" spans="1:2">
      <c r="A172" s="61"/>
      <c r="B172" s="62"/>
    </row>
    <row r="173" spans="1:2">
      <c r="A173" s="61"/>
      <c r="B173" s="62"/>
    </row>
    <row r="174" spans="1:2">
      <c r="A174" s="61"/>
      <c r="B174" s="62"/>
    </row>
    <row r="175" spans="1:2">
      <c r="A175" s="61"/>
      <c r="B175" s="62"/>
    </row>
    <row r="176" spans="1:2">
      <c r="A176" s="61"/>
      <c r="B176" s="62"/>
    </row>
    <row r="177" spans="1:2">
      <c r="A177" s="61"/>
      <c r="B177" s="62"/>
    </row>
    <row r="178" spans="1:2">
      <c r="A178" s="61"/>
      <c r="B178" s="62"/>
    </row>
    <row r="179" spans="1:2">
      <c r="A179" s="61"/>
      <c r="B179" s="62"/>
    </row>
    <row r="180" spans="1:2">
      <c r="A180" s="61"/>
      <c r="B180" s="62"/>
    </row>
    <row r="181" spans="1:2">
      <c r="A181" s="61"/>
      <c r="B181" s="62"/>
    </row>
    <row r="182" spans="1:2">
      <c r="A182" s="61"/>
      <c r="B182" s="62"/>
    </row>
    <row r="183" spans="1:2">
      <c r="A183" s="61"/>
      <c r="B183" s="62"/>
    </row>
    <row r="184" spans="1:2">
      <c r="A184" s="61"/>
      <c r="B184" s="62"/>
    </row>
    <row r="185" spans="1:2">
      <c r="A185" s="61"/>
      <c r="B185" s="62"/>
    </row>
    <row r="186" spans="1:2">
      <c r="A186" s="61"/>
      <c r="B186" s="62"/>
    </row>
    <row r="187" spans="1:2">
      <c r="A187" s="61"/>
      <c r="B187" s="62"/>
    </row>
    <row r="188" spans="1:2">
      <c r="A188" s="61"/>
      <c r="B188" s="62"/>
    </row>
    <row r="189" spans="1:2">
      <c r="A189" s="61"/>
      <c r="B189" s="62"/>
    </row>
    <row r="190" spans="1:2">
      <c r="A190" s="61"/>
      <c r="B190" s="62"/>
    </row>
    <row r="191" spans="1:2">
      <c r="A191" s="61"/>
      <c r="B191" s="62"/>
    </row>
    <row r="192" spans="1:2">
      <c r="A192" s="61"/>
      <c r="B192" s="62"/>
    </row>
    <row r="193" spans="1:2">
      <c r="A193" s="61"/>
      <c r="B193" s="62"/>
    </row>
    <row r="194" spans="1:2">
      <c r="A194" s="61"/>
      <c r="B194" s="62"/>
    </row>
    <row r="195" spans="1:2">
      <c r="A195" s="61"/>
      <c r="B195" s="62"/>
    </row>
    <row r="196" spans="1:2">
      <c r="A196" s="61"/>
      <c r="B196" s="62"/>
    </row>
    <row r="197" spans="1:2">
      <c r="A197" s="61"/>
      <c r="B197" s="62"/>
    </row>
    <row r="198" spans="1:2">
      <c r="A198" s="61"/>
      <c r="B198" s="62"/>
    </row>
    <row r="199" spans="1:2">
      <c r="A199" s="61"/>
      <c r="B199" s="62"/>
    </row>
    <row r="200" spans="1:2">
      <c r="A200" s="61"/>
      <c r="B200" s="62"/>
    </row>
    <row r="201" spans="1:2">
      <c r="A201" s="61"/>
      <c r="B201" s="62"/>
    </row>
    <row r="202" spans="1:2">
      <c r="A202" s="61"/>
      <c r="B202" s="62"/>
    </row>
    <row r="203" spans="1:2">
      <c r="A203" s="61"/>
      <c r="B203" s="62"/>
    </row>
    <row r="204" spans="1:2">
      <c r="A204" s="61"/>
      <c r="B204" s="62"/>
    </row>
    <row r="205" spans="1:2">
      <c r="A205" s="61"/>
      <c r="B205" s="62"/>
    </row>
    <row r="206" spans="1:2">
      <c r="A206" s="61"/>
      <c r="B206" s="62"/>
    </row>
    <row r="207" spans="1:2">
      <c r="A207" s="61"/>
      <c r="B207" s="62"/>
    </row>
    <row r="208" spans="1:2">
      <c r="A208" s="61"/>
      <c r="B208" s="62"/>
    </row>
    <row r="209" spans="1:2">
      <c r="A209" s="61"/>
      <c r="B209" s="62"/>
    </row>
    <row r="210" spans="1:2">
      <c r="A210" s="61"/>
      <c r="B210" s="62"/>
    </row>
    <row r="211" spans="1:2">
      <c r="A211" s="61"/>
      <c r="B211" s="62"/>
    </row>
    <row r="212" spans="1:2">
      <c r="A212" s="61"/>
      <c r="B212" s="62"/>
    </row>
    <row r="213" spans="1:2">
      <c r="A213" s="61"/>
      <c r="B213" s="62"/>
    </row>
    <row r="214" spans="1:2">
      <c r="A214" s="61"/>
      <c r="B214" s="62"/>
    </row>
    <row r="215" spans="1:2">
      <c r="A215" s="61"/>
      <c r="B215" s="62"/>
    </row>
    <row r="216" spans="1:2">
      <c r="A216" s="61"/>
      <c r="B216" s="62"/>
    </row>
    <row r="217" spans="1:2">
      <c r="A217" s="61"/>
      <c r="B217" s="62"/>
    </row>
    <row r="218" spans="1:2">
      <c r="A218" s="61"/>
      <c r="B218" s="62"/>
    </row>
    <row r="219" spans="1:2">
      <c r="A219" s="61"/>
      <c r="B219" s="62"/>
    </row>
    <row r="220" spans="1:2">
      <c r="A220" s="61"/>
      <c r="B220" s="62"/>
    </row>
    <row r="221" spans="1:2">
      <c r="A221" s="61"/>
      <c r="B221" s="62"/>
    </row>
    <row r="222" spans="1:2">
      <c r="A222" s="61"/>
      <c r="B222" s="62"/>
    </row>
    <row r="223" spans="1:2">
      <c r="A223" s="61"/>
      <c r="B223" s="62"/>
    </row>
    <row r="224" spans="1:2">
      <c r="A224" s="61"/>
      <c r="B224" s="62"/>
    </row>
    <row r="225" spans="1:2">
      <c r="A225" s="61"/>
      <c r="B225" s="62"/>
    </row>
    <row r="226" spans="1:2">
      <c r="A226" s="61"/>
      <c r="B226" s="62"/>
    </row>
    <row r="227" spans="1:2">
      <c r="A227" s="61"/>
      <c r="B227" s="62"/>
    </row>
    <row r="228" spans="1:2">
      <c r="A228" s="61"/>
      <c r="B228" s="62"/>
    </row>
    <row r="229" spans="1:2">
      <c r="A229" s="61"/>
      <c r="B229" s="62"/>
    </row>
    <row r="230" spans="1:2">
      <c r="A230" s="61"/>
      <c r="B230" s="62"/>
    </row>
    <row r="231" spans="1:2">
      <c r="A231" s="61"/>
      <c r="B231" s="62"/>
    </row>
    <row r="232" spans="1:2">
      <c r="A232" s="61"/>
      <c r="B232" s="62"/>
    </row>
    <row r="233" spans="1:2">
      <c r="A233" s="61"/>
      <c r="B233" s="62"/>
    </row>
    <row r="234" spans="1:2">
      <c r="A234" s="61"/>
      <c r="B234" s="62"/>
    </row>
    <row r="235" spans="1:2">
      <c r="A235" s="61"/>
      <c r="B235" s="62"/>
    </row>
    <row r="236" spans="1:2">
      <c r="A236" s="61"/>
      <c r="B236" s="62"/>
    </row>
    <row r="237" spans="1:2">
      <c r="A237" s="61"/>
      <c r="B237" s="62"/>
    </row>
    <row r="238" spans="1:2">
      <c r="A238" s="61"/>
      <c r="B238" s="62"/>
    </row>
    <row r="239" spans="1:2">
      <c r="A239" s="61"/>
      <c r="B239" s="62"/>
    </row>
    <row r="240" spans="1:2">
      <c r="A240" s="61"/>
      <c r="B240" s="62"/>
    </row>
    <row r="241" spans="1:2">
      <c r="A241" s="61"/>
      <c r="B241" s="62"/>
    </row>
    <row r="242" spans="1:2">
      <c r="A242" s="61"/>
      <c r="B242" s="62"/>
    </row>
    <row r="243" spans="1:2">
      <c r="A243" s="61"/>
      <c r="B243" s="62"/>
    </row>
    <row r="244" spans="1:2">
      <c r="A244" s="61"/>
      <c r="B244" s="62"/>
    </row>
    <row r="245" spans="1:2">
      <c r="A245" s="61"/>
      <c r="B245" s="62"/>
    </row>
    <row r="246" spans="1:2">
      <c r="A246" s="61"/>
      <c r="B246" s="62"/>
    </row>
    <row r="247" spans="1:2">
      <c r="A247" s="61"/>
      <c r="B247" s="62"/>
    </row>
    <row r="248" spans="1:2">
      <c r="A248" s="61"/>
      <c r="B248" s="62"/>
    </row>
    <row r="249" spans="1:2">
      <c r="A249" s="61"/>
      <c r="B249" s="62"/>
    </row>
    <row r="250" spans="1:2">
      <c r="A250" s="61"/>
      <c r="B250" s="62"/>
    </row>
    <row r="251" spans="1:2">
      <c r="A251" s="61"/>
      <c r="B251" s="62"/>
    </row>
    <row r="252" spans="1:2">
      <c r="A252" s="61"/>
      <c r="B252" s="62"/>
    </row>
    <row r="253" spans="1:2">
      <c r="A253" s="61"/>
      <c r="B253" s="62"/>
    </row>
    <row r="254" spans="1:2">
      <c r="A254" s="61"/>
      <c r="B254" s="62"/>
    </row>
    <row r="255" spans="1:2">
      <c r="A255" s="61"/>
      <c r="B255" s="62"/>
    </row>
    <row r="256" spans="1:2">
      <c r="A256" s="61"/>
      <c r="B256" s="62"/>
    </row>
    <row r="257" spans="1:2">
      <c r="A257" s="61"/>
      <c r="B257" s="62"/>
    </row>
    <row r="258" spans="1:2">
      <c r="A258" s="61"/>
      <c r="B258" s="62"/>
    </row>
    <row r="259" spans="1:2">
      <c r="A259" s="61"/>
      <c r="B259" s="62"/>
    </row>
    <row r="260" spans="1:2">
      <c r="A260" s="61"/>
      <c r="B260" s="62"/>
    </row>
    <row r="261" spans="1:2">
      <c r="A261" s="61"/>
      <c r="B261" s="62"/>
    </row>
    <row r="262" spans="1:2">
      <c r="A262" s="61"/>
      <c r="B262" s="62"/>
    </row>
    <row r="263" spans="1:2">
      <c r="A263" s="61"/>
      <c r="B263" s="62"/>
    </row>
    <row r="264" spans="1:2">
      <c r="A264" s="61"/>
      <c r="B264" s="62"/>
    </row>
    <row r="265" spans="1:2">
      <c r="A265" s="61"/>
      <c r="B265" s="62"/>
    </row>
    <row r="266" spans="1:2">
      <c r="A266" s="61"/>
      <c r="B266" s="62"/>
    </row>
    <row r="267" spans="1:2">
      <c r="A267" s="61"/>
      <c r="B267" s="62"/>
    </row>
    <row r="268" spans="1:2">
      <c r="A268" s="61"/>
      <c r="B268" s="62"/>
    </row>
    <row r="269" spans="1:2">
      <c r="A269" s="61"/>
      <c r="B269" s="62"/>
    </row>
    <row r="270" spans="1:2">
      <c r="A270" s="61"/>
      <c r="B270" s="62"/>
    </row>
    <row r="271" spans="1:2">
      <c r="A271" s="61"/>
      <c r="B271" s="62"/>
    </row>
    <row r="272" spans="1:2">
      <c r="A272" s="61"/>
      <c r="B272" s="62"/>
    </row>
    <row r="273" spans="1:2">
      <c r="A273" s="61"/>
      <c r="B273" s="62"/>
    </row>
    <row r="274" spans="1:2">
      <c r="A274" s="61"/>
      <c r="B274" s="62"/>
    </row>
    <row r="275" spans="1:2">
      <c r="A275" s="61"/>
      <c r="B275" s="62"/>
    </row>
    <row r="276" spans="1:2">
      <c r="A276" s="61"/>
      <c r="B276" s="62"/>
    </row>
    <row r="277" spans="1:2">
      <c r="A277" s="61"/>
      <c r="B277" s="62"/>
    </row>
    <row r="278" spans="1:2">
      <c r="A278" s="61"/>
      <c r="B278" s="62"/>
    </row>
    <row r="279" spans="1:2">
      <c r="A279" s="61"/>
      <c r="B279" s="62"/>
    </row>
    <row r="280" spans="1:2">
      <c r="A280" s="61"/>
      <c r="B280" s="62"/>
    </row>
    <row r="281" spans="1:2">
      <c r="A281" s="61"/>
      <c r="B281" s="62"/>
    </row>
    <row r="282" spans="1:2">
      <c r="A282" s="61"/>
      <c r="B282" s="62"/>
    </row>
    <row r="283" spans="1:2">
      <c r="A283" s="61"/>
      <c r="B283" s="62"/>
    </row>
    <row r="284" spans="1:2">
      <c r="A284" s="61"/>
      <c r="B284" s="62"/>
    </row>
    <row r="285" spans="1:2">
      <c r="A285" s="61"/>
      <c r="B285" s="62"/>
    </row>
    <row r="286" spans="1:2">
      <c r="A286" s="61"/>
      <c r="B286" s="62"/>
    </row>
    <row r="287" spans="1:2">
      <c r="A287" s="61"/>
      <c r="B287" s="62"/>
    </row>
    <row r="288" spans="1:2">
      <c r="A288" s="61"/>
      <c r="B288" s="62"/>
    </row>
    <row r="289" spans="1:2">
      <c r="A289" s="61"/>
      <c r="B289" s="62"/>
    </row>
    <row r="290" spans="1:2">
      <c r="A290" s="61"/>
      <c r="B290" s="62"/>
    </row>
    <row r="291" spans="1:2">
      <c r="A291" s="61"/>
      <c r="B291" s="62"/>
    </row>
    <row r="292" spans="1:2">
      <c r="A292" s="61"/>
      <c r="B292" s="62"/>
    </row>
    <row r="293" spans="1:2">
      <c r="A293" s="61"/>
      <c r="B293" s="62"/>
    </row>
    <row r="294" spans="1:2">
      <c r="A294" s="61"/>
      <c r="B294" s="62"/>
    </row>
    <row r="295" spans="1:2">
      <c r="A295" s="61"/>
      <c r="B295" s="62"/>
    </row>
    <row r="296" spans="1:2">
      <c r="A296" s="61"/>
      <c r="B296" s="62"/>
    </row>
    <row r="297" spans="1:2">
      <c r="A297" s="61"/>
      <c r="B297" s="62"/>
    </row>
    <row r="298" spans="1:2">
      <c r="A298" s="61"/>
      <c r="B298" s="62"/>
    </row>
    <row r="299" spans="1:2">
      <c r="A299" s="61"/>
      <c r="B299" s="62"/>
    </row>
    <row r="300" spans="1:2">
      <c r="A300" s="61"/>
      <c r="B300" s="62"/>
    </row>
    <row r="301" spans="1:2">
      <c r="A301" s="61"/>
      <c r="B301" s="62"/>
    </row>
    <row r="302" spans="1:2">
      <c r="A302" s="61"/>
      <c r="B302" s="62"/>
    </row>
    <row r="303" spans="1:2">
      <c r="A303" s="61"/>
      <c r="B303" s="62"/>
    </row>
    <row r="304" spans="1:2">
      <c r="A304" s="61"/>
      <c r="B304" s="62"/>
    </row>
    <row r="305" spans="1:2">
      <c r="A305" s="61"/>
      <c r="B305" s="62"/>
    </row>
    <row r="306" spans="1:2">
      <c r="A306" s="61"/>
      <c r="B306" s="62"/>
    </row>
    <row r="307" spans="1:2">
      <c r="A307" s="61"/>
      <c r="B307" s="62"/>
    </row>
    <row r="308" spans="1:2">
      <c r="A308" s="61"/>
      <c r="B308" s="62"/>
    </row>
    <row r="309" spans="1:2">
      <c r="A309" s="61"/>
      <c r="B309" s="62"/>
    </row>
    <row r="310" spans="1:2">
      <c r="A310" s="61"/>
      <c r="B310" s="62"/>
    </row>
    <row r="311" spans="1:2">
      <c r="A311" s="61"/>
      <c r="B311" s="62"/>
    </row>
    <row r="312" spans="1:2">
      <c r="A312" s="61"/>
      <c r="B312" s="62"/>
    </row>
    <row r="313" spans="1:2">
      <c r="A313" s="61"/>
      <c r="B313" s="62"/>
    </row>
    <row r="314" spans="1:2">
      <c r="A314" s="61"/>
      <c r="B314" s="62"/>
    </row>
    <row r="315" spans="1:2">
      <c r="A315" s="61"/>
      <c r="B315" s="62"/>
    </row>
    <row r="316" spans="1:2">
      <c r="A316" s="61"/>
      <c r="B316" s="62"/>
    </row>
    <row r="317" spans="1:2">
      <c r="A317" s="61"/>
      <c r="B317" s="62"/>
    </row>
    <row r="318" spans="1:2">
      <c r="A318" s="61"/>
      <c r="B318" s="62"/>
    </row>
    <row r="319" spans="1:2">
      <c r="A319" s="61"/>
      <c r="B319" s="62"/>
    </row>
    <row r="320" spans="1:2">
      <c r="A320" s="61"/>
      <c r="B320" s="62"/>
    </row>
    <row r="321" spans="1:2">
      <c r="A321" s="61"/>
      <c r="B321" s="62"/>
    </row>
    <row r="322" spans="1:2">
      <c r="A322" s="61"/>
      <c r="B322" s="62"/>
    </row>
    <row r="323" spans="1:2">
      <c r="A323" s="61"/>
      <c r="B323" s="62"/>
    </row>
    <row r="324" spans="1:2">
      <c r="A324" s="61"/>
      <c r="B324" s="62"/>
    </row>
    <row r="325" spans="1:2">
      <c r="A325" s="61"/>
      <c r="B325" s="62"/>
    </row>
    <row r="326" spans="1:2">
      <c r="A326" s="61"/>
      <c r="B326" s="62"/>
    </row>
    <row r="327" spans="1:2">
      <c r="A327" s="61"/>
      <c r="B327" s="62"/>
    </row>
    <row r="328" spans="1:2">
      <c r="A328" s="61"/>
      <c r="B328" s="62"/>
    </row>
    <row r="329" spans="1:2">
      <c r="A329" s="61"/>
      <c r="B329" s="62"/>
    </row>
    <row r="330" spans="1:2">
      <c r="A330" s="61"/>
      <c r="B330" s="62"/>
    </row>
    <row r="331" spans="1:2">
      <c r="A331" s="61"/>
      <c r="B331" s="62"/>
    </row>
    <row r="332" spans="1:2">
      <c r="A332" s="61"/>
      <c r="B332" s="62"/>
    </row>
    <row r="333" spans="1:2">
      <c r="A333" s="61"/>
      <c r="B333" s="62"/>
    </row>
    <row r="334" spans="1:2">
      <c r="A334" s="61"/>
      <c r="B334" s="62"/>
    </row>
    <row r="335" spans="1:2">
      <c r="A335" s="61"/>
      <c r="B335" s="62"/>
    </row>
    <row r="336" spans="1:2">
      <c r="A336" s="61"/>
      <c r="B336" s="62"/>
    </row>
    <row r="337" spans="1:2">
      <c r="A337" s="61"/>
      <c r="B337" s="62"/>
    </row>
    <row r="338" spans="1:2">
      <c r="A338" s="61"/>
      <c r="B338" s="62"/>
    </row>
    <row r="339" spans="1:2">
      <c r="A339" s="61"/>
      <c r="B339" s="62"/>
    </row>
    <row r="340" spans="1:2">
      <c r="A340" s="61"/>
      <c r="B340" s="62"/>
    </row>
    <row r="341" spans="1:2">
      <c r="A341" s="61"/>
      <c r="B341" s="62"/>
    </row>
    <row r="342" spans="1:2">
      <c r="A342" s="61"/>
      <c r="B342" s="62"/>
    </row>
    <row r="343" spans="1:2">
      <c r="A343" s="61"/>
      <c r="B343" s="62"/>
    </row>
    <row r="344" spans="1:2">
      <c r="A344" s="61"/>
      <c r="B344" s="62"/>
    </row>
    <row r="345" spans="1:2">
      <c r="A345" s="61"/>
      <c r="B345" s="62"/>
    </row>
    <row r="346" spans="1:2">
      <c r="A346" s="61"/>
      <c r="B346" s="62"/>
    </row>
    <row r="347" spans="1:2">
      <c r="A347" s="61"/>
      <c r="B347" s="62"/>
    </row>
    <row r="348" spans="1:2">
      <c r="A348" s="61"/>
      <c r="B348" s="62"/>
    </row>
    <row r="349" spans="1:2">
      <c r="A349" s="61"/>
      <c r="B349" s="62"/>
    </row>
    <row r="350" spans="1:2">
      <c r="A350" s="61"/>
      <c r="B350" s="62"/>
    </row>
    <row r="351" spans="1:2">
      <c r="A351" s="61"/>
      <c r="B351" s="62"/>
    </row>
    <row r="352" spans="1:2">
      <c r="A352" s="61"/>
      <c r="B352" s="62"/>
    </row>
    <row r="353" spans="1:2">
      <c r="A353" s="61"/>
      <c r="B353" s="62"/>
    </row>
    <row r="354" spans="1:2">
      <c r="A354" s="61"/>
      <c r="B354" s="62"/>
    </row>
    <row r="355" spans="1:2">
      <c r="A355" s="61"/>
      <c r="B355" s="62"/>
    </row>
  </sheetData>
  <mergeCells count="4">
    <mergeCell ref="A27:B355"/>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26"/>
  <sheetViews>
    <sheetView topLeftCell="A2" workbookViewId="0">
      <selection activeCell="C6" sqref="C6"/>
    </sheetView>
  </sheetViews>
  <sheetFormatPr defaultRowHeight="15"/>
  <cols>
    <col min="1" max="1" width="9.140625" style="8"/>
    <col min="2" max="2" width="42.28515625" style="9" customWidth="1"/>
    <col min="3" max="3" width="9.5703125" style="1" bestFit="1" customWidth="1"/>
    <col min="4" max="4" width="9.140625" style="10"/>
    <col min="5" max="5" width="9.140625" style="1"/>
    <col min="6" max="6" width="19.42578125" style="11" customWidth="1"/>
    <col min="7" max="16384" width="9.140625" style="1"/>
  </cols>
  <sheetData>
    <row r="1" spans="1:6" ht="18.75">
      <c r="A1" s="45" t="s">
        <v>0</v>
      </c>
      <c r="B1" s="45"/>
      <c r="C1" s="45"/>
      <c r="D1" s="45"/>
      <c r="E1" s="45"/>
      <c r="F1" s="45"/>
    </row>
    <row r="2" spans="1:6" ht="18.75">
      <c r="A2" s="45" t="s">
        <v>1</v>
      </c>
      <c r="B2" s="45"/>
      <c r="C2" s="45"/>
      <c r="D2" s="45"/>
      <c r="E2" s="45"/>
      <c r="F2" s="45"/>
    </row>
    <row r="3" spans="1:6" ht="39" customHeight="1">
      <c r="A3" s="46" t="s">
        <v>206</v>
      </c>
      <c r="B3" s="46"/>
      <c r="C3" s="46"/>
      <c r="D3" s="46"/>
      <c r="E3" s="46"/>
      <c r="F3" s="46"/>
    </row>
    <row r="4" spans="1:6">
      <c r="A4" s="2" t="s">
        <v>3</v>
      </c>
      <c r="B4" s="2" t="s">
        <v>4</v>
      </c>
      <c r="C4" s="2" t="s">
        <v>5</v>
      </c>
      <c r="D4" s="2" t="s">
        <v>6</v>
      </c>
      <c r="E4" s="2" t="s">
        <v>7</v>
      </c>
      <c r="F4" s="2" t="s">
        <v>8</v>
      </c>
    </row>
    <row r="5" spans="1:6" ht="30">
      <c r="A5" s="12" t="s">
        <v>105</v>
      </c>
      <c r="B5" s="3" t="s">
        <v>106</v>
      </c>
      <c r="C5" s="13">
        <v>4</v>
      </c>
      <c r="D5" s="7" t="s">
        <v>107</v>
      </c>
      <c r="E5" s="13">
        <v>326.85000000000002</v>
      </c>
      <c r="F5" s="13">
        <f>C5*E5</f>
        <v>1307.4000000000001</v>
      </c>
    </row>
    <row r="6" spans="1:6" ht="120">
      <c r="A6" s="14" t="s">
        <v>108</v>
      </c>
      <c r="B6" s="3" t="s">
        <v>109</v>
      </c>
      <c r="C6" s="13">
        <v>84.3</v>
      </c>
      <c r="D6" s="7" t="s">
        <v>110</v>
      </c>
      <c r="E6" s="6">
        <v>151.82</v>
      </c>
      <c r="F6" s="13">
        <f t="shared" ref="F6:F21" si="0">C6*E6</f>
        <v>12798.425999999999</v>
      </c>
    </row>
    <row r="7" spans="1:6" ht="105">
      <c r="A7" s="14" t="s">
        <v>111</v>
      </c>
      <c r="B7" s="3" t="s">
        <v>112</v>
      </c>
      <c r="C7" s="13">
        <v>8.7100000000000009</v>
      </c>
      <c r="D7" s="7" t="s">
        <v>110</v>
      </c>
      <c r="E7" s="6">
        <v>598.51</v>
      </c>
      <c r="F7" s="13">
        <v>5134.63</v>
      </c>
    </row>
    <row r="8" spans="1:6" ht="90">
      <c r="A8" s="14" t="s">
        <v>113</v>
      </c>
      <c r="B8" s="3" t="s">
        <v>114</v>
      </c>
      <c r="C8" s="13">
        <v>14.63</v>
      </c>
      <c r="D8" s="7" t="s">
        <v>110</v>
      </c>
      <c r="E8" s="6">
        <v>1756.4</v>
      </c>
      <c r="F8" s="13">
        <f t="shared" si="0"/>
        <v>25696.132000000001</v>
      </c>
    </row>
    <row r="9" spans="1:6" ht="90">
      <c r="A9" s="14" t="s">
        <v>201</v>
      </c>
      <c r="B9" s="3" t="s">
        <v>200</v>
      </c>
      <c r="C9" s="13">
        <v>12.66</v>
      </c>
      <c r="D9" s="7" t="s">
        <v>110</v>
      </c>
      <c r="E9" s="6">
        <v>4598.2299999999996</v>
      </c>
      <c r="F9" s="13">
        <f t="shared" si="0"/>
        <v>58213.591799999995</v>
      </c>
    </row>
    <row r="10" spans="1:6" ht="75">
      <c r="A10" s="14" t="s">
        <v>204</v>
      </c>
      <c r="B10" s="3" t="s">
        <v>202</v>
      </c>
      <c r="C10" s="13">
        <v>34.83</v>
      </c>
      <c r="D10" s="7" t="s">
        <v>48</v>
      </c>
      <c r="E10" s="6">
        <v>2987.47</v>
      </c>
      <c r="F10" s="13">
        <f t="shared" si="0"/>
        <v>104053.58009999999</v>
      </c>
    </row>
    <row r="11" spans="1:6" ht="90">
      <c r="A11" s="14" t="s">
        <v>205</v>
      </c>
      <c r="B11" s="3" t="s">
        <v>203</v>
      </c>
      <c r="C11" s="13">
        <v>203.09</v>
      </c>
      <c r="D11" s="7" t="s">
        <v>63</v>
      </c>
      <c r="E11" s="6">
        <v>313.3</v>
      </c>
      <c r="F11" s="13">
        <f t="shared" si="0"/>
        <v>63628.097000000002</v>
      </c>
    </row>
    <row r="12" spans="1:6" ht="135">
      <c r="A12" s="12" t="s">
        <v>117</v>
      </c>
      <c r="B12" s="3" t="s">
        <v>118</v>
      </c>
      <c r="C12" s="13">
        <v>17.420000000000002</v>
      </c>
      <c r="D12" s="7" t="s">
        <v>110</v>
      </c>
      <c r="E12" s="6">
        <v>6308.87</v>
      </c>
      <c r="F12" s="13">
        <f t="shared" si="0"/>
        <v>109900.5154</v>
      </c>
    </row>
    <row r="13" spans="1:6" ht="120">
      <c r="A13" s="3" t="s">
        <v>119</v>
      </c>
      <c r="B13" s="3" t="s">
        <v>120</v>
      </c>
      <c r="C13" s="12">
        <v>0.56000000000000005</v>
      </c>
      <c r="D13" s="3" t="s">
        <v>121</v>
      </c>
      <c r="E13" s="3">
        <v>83314.02</v>
      </c>
      <c r="F13" s="3">
        <f t="shared" si="0"/>
        <v>46655.851200000005</v>
      </c>
    </row>
    <row r="14" spans="1:6" ht="120">
      <c r="A14" s="12" t="s">
        <v>122</v>
      </c>
      <c r="B14" s="3" t="s">
        <v>123</v>
      </c>
      <c r="C14" s="13">
        <v>0.92</v>
      </c>
      <c r="D14" s="7" t="s">
        <v>121</v>
      </c>
      <c r="E14" s="6">
        <v>82096.539999999994</v>
      </c>
      <c r="F14" s="13">
        <f t="shared" si="0"/>
        <v>75528.816800000001</v>
      </c>
    </row>
    <row r="15" spans="1:6" ht="60">
      <c r="A15" s="3" t="s">
        <v>124</v>
      </c>
      <c r="B15" s="3" t="s">
        <v>125</v>
      </c>
      <c r="C15" s="13">
        <v>76.209999999999994</v>
      </c>
      <c r="D15" s="3" t="s">
        <v>126</v>
      </c>
      <c r="E15" s="15">
        <v>194.5</v>
      </c>
      <c r="F15" s="13">
        <f t="shared" si="0"/>
        <v>14822.844999999999</v>
      </c>
    </row>
    <row r="16" spans="1:6">
      <c r="A16" s="4">
        <v>11</v>
      </c>
      <c r="B16" s="5" t="s">
        <v>90</v>
      </c>
      <c r="C16" s="13"/>
      <c r="D16" s="7"/>
      <c r="E16" s="6"/>
      <c r="F16" s="13"/>
    </row>
    <row r="17" spans="1:6" ht="16.5">
      <c r="A17" s="4" t="s">
        <v>129</v>
      </c>
      <c r="B17" s="3" t="s">
        <v>32</v>
      </c>
      <c r="C17" s="3">
        <v>33.299999999999997</v>
      </c>
      <c r="D17" s="3" t="s">
        <v>11</v>
      </c>
      <c r="E17" s="3">
        <v>848.82</v>
      </c>
      <c r="F17" s="13">
        <f t="shared" si="0"/>
        <v>28265.705999999998</v>
      </c>
    </row>
    <row r="18" spans="1:6" ht="16.5">
      <c r="A18" s="4" t="s">
        <v>131</v>
      </c>
      <c r="B18" s="3" t="s">
        <v>34</v>
      </c>
      <c r="C18" s="3">
        <v>8.7100000000000009</v>
      </c>
      <c r="D18" s="3" t="s">
        <v>11</v>
      </c>
      <c r="E18" s="3">
        <v>328.02</v>
      </c>
      <c r="F18" s="13">
        <f t="shared" si="0"/>
        <v>2857.0542</v>
      </c>
    </row>
    <row r="19" spans="1:6" ht="16.5">
      <c r="A19" s="4" t="s">
        <v>132</v>
      </c>
      <c r="B19" s="3" t="s">
        <v>36</v>
      </c>
      <c r="C19" s="3">
        <v>49.46</v>
      </c>
      <c r="D19" s="3" t="s">
        <v>11</v>
      </c>
      <c r="E19" s="3">
        <v>679.66</v>
      </c>
      <c r="F19" s="13">
        <f t="shared" si="0"/>
        <v>33615.9836</v>
      </c>
    </row>
    <row r="20" spans="1:6" ht="16.5">
      <c r="A20" s="4" t="s">
        <v>133</v>
      </c>
      <c r="B20" s="3" t="s">
        <v>38</v>
      </c>
      <c r="C20" s="3">
        <v>26.38</v>
      </c>
      <c r="D20" s="3" t="s">
        <v>11</v>
      </c>
      <c r="E20" s="3">
        <v>447.06</v>
      </c>
      <c r="F20" s="13">
        <f t="shared" si="0"/>
        <v>11793.442799999999</v>
      </c>
    </row>
    <row r="21" spans="1:6" ht="16.5">
      <c r="A21" s="4" t="s">
        <v>135</v>
      </c>
      <c r="B21" s="3" t="s">
        <v>40</v>
      </c>
      <c r="C21" s="3">
        <v>84.28</v>
      </c>
      <c r="D21" s="3" t="s">
        <v>11</v>
      </c>
      <c r="E21" s="3">
        <v>117.54</v>
      </c>
      <c r="F21" s="13">
        <f t="shared" si="0"/>
        <v>9906.271200000001</v>
      </c>
    </row>
    <row r="22" spans="1:6">
      <c r="A22" s="4"/>
      <c r="B22" s="5"/>
      <c r="C22" s="6"/>
      <c r="D22" s="7"/>
      <c r="E22" s="6" t="s">
        <v>41</v>
      </c>
      <c r="F22" s="13">
        <f>SUM(F5:F21)</f>
        <v>604178.34310000006</v>
      </c>
    </row>
    <row r="23" spans="1:6" ht="30">
      <c r="A23" s="4"/>
      <c r="B23" s="5"/>
      <c r="C23" s="6"/>
      <c r="D23" s="7"/>
      <c r="E23" s="3" t="s">
        <v>42</v>
      </c>
      <c r="F23" s="3">
        <f>F22*18/100</f>
        <v>108752.10175800002</v>
      </c>
    </row>
    <row r="24" spans="1:6">
      <c r="A24" s="4"/>
      <c r="B24" s="5"/>
      <c r="C24" s="6"/>
      <c r="D24" s="7"/>
      <c r="E24" s="3"/>
      <c r="F24" s="3">
        <f>F23+F22</f>
        <v>712930.44485800003</v>
      </c>
    </row>
    <row r="25" spans="1:6" ht="30">
      <c r="A25" s="4"/>
      <c r="B25" s="5"/>
      <c r="C25" s="6"/>
      <c r="D25" s="7"/>
      <c r="E25" s="3" t="s">
        <v>43</v>
      </c>
      <c r="F25" s="3">
        <f>F24*1/100</f>
        <v>7129.3044485800001</v>
      </c>
    </row>
    <row r="26" spans="1:6">
      <c r="A26" s="4"/>
      <c r="B26" s="5"/>
      <c r="C26" s="6"/>
      <c r="D26" s="7"/>
      <c r="E26" s="3" t="s">
        <v>41</v>
      </c>
      <c r="F26" s="3">
        <f>F25+F24</f>
        <v>720059.74930658005</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O355"/>
  <sheetViews>
    <sheetView workbookViewId="0">
      <selection activeCell="B5" sqref="B5"/>
    </sheetView>
  </sheetViews>
  <sheetFormatPr defaultRowHeight="15"/>
  <cols>
    <col min="1" max="1" width="9" style="18" bestFit="1" customWidth="1"/>
    <col min="2" max="2" width="44.28515625" customWidth="1"/>
    <col min="3" max="3" width="10.42578125" customWidth="1"/>
    <col min="4" max="4" width="11.28515625" customWidth="1"/>
    <col min="5" max="5" width="12.28515625" customWidth="1"/>
    <col min="6" max="6" width="17.5703125" customWidth="1"/>
    <col min="7" max="7" width="0.140625" hidden="1" customWidth="1"/>
    <col min="8" max="9" width="8.85546875" hidden="1" customWidth="1"/>
    <col min="10" max="10" width="3.7109375" hidden="1" customWidth="1"/>
  </cols>
  <sheetData>
    <row r="1" spans="1:13" s="1" customFormat="1" ht="18.75">
      <c r="A1" s="45" t="s">
        <v>0</v>
      </c>
      <c r="B1" s="45"/>
      <c r="C1" s="45"/>
      <c r="D1" s="45"/>
      <c r="E1" s="45"/>
      <c r="F1" s="45"/>
    </row>
    <row r="2" spans="1:13" s="1" customFormat="1" ht="18.75">
      <c r="A2" s="45" t="s">
        <v>1</v>
      </c>
      <c r="B2" s="45"/>
      <c r="C2" s="45"/>
      <c r="D2" s="45"/>
      <c r="E2" s="45"/>
      <c r="F2" s="45"/>
    </row>
    <row r="3" spans="1:13" s="1" customFormat="1" ht="39.75" customHeight="1">
      <c r="A3" s="46" t="s">
        <v>207</v>
      </c>
      <c r="B3" s="46"/>
      <c r="C3" s="46"/>
      <c r="D3" s="46"/>
      <c r="E3" s="46"/>
      <c r="F3" s="46"/>
    </row>
    <row r="4" spans="1:13" s="1" customFormat="1">
      <c r="A4" s="2" t="s">
        <v>3</v>
      </c>
      <c r="B4" s="2" t="s">
        <v>4</v>
      </c>
      <c r="C4" s="2" t="s">
        <v>5</v>
      </c>
      <c r="D4" s="2" t="s">
        <v>6</v>
      </c>
      <c r="E4" s="2" t="s">
        <v>7</v>
      </c>
      <c r="F4" s="2" t="s">
        <v>8</v>
      </c>
    </row>
    <row r="5" spans="1:13" ht="30">
      <c r="A5" s="3">
        <v>1</v>
      </c>
      <c r="B5" s="3" t="s">
        <v>154</v>
      </c>
      <c r="C5" s="3">
        <v>2</v>
      </c>
      <c r="D5" s="3" t="s">
        <v>155</v>
      </c>
      <c r="E5" s="3">
        <f>[2]Estimate!I3</f>
        <v>326.85000000000002</v>
      </c>
      <c r="F5" s="3">
        <f>ROUND(C5*E5,2)</f>
        <v>653.70000000000005</v>
      </c>
    </row>
    <row r="6" spans="1:13" ht="45">
      <c r="A6" s="3" t="s">
        <v>156</v>
      </c>
      <c r="B6" s="3" t="s">
        <v>157</v>
      </c>
      <c r="C6" s="3">
        <v>1.42</v>
      </c>
      <c r="D6" s="3" t="s">
        <v>73</v>
      </c>
      <c r="E6" s="3">
        <f>[2]Estimate!I7</f>
        <v>955.89</v>
      </c>
      <c r="F6" s="3">
        <f>ROUND(C6*E6,2)</f>
        <v>1357.36</v>
      </c>
    </row>
    <row r="7" spans="1:13" ht="120">
      <c r="A7" s="3" t="s">
        <v>158</v>
      </c>
      <c r="B7" s="3" t="s">
        <v>159</v>
      </c>
      <c r="C7" s="3">
        <v>41.06</v>
      </c>
      <c r="D7" s="3" t="s">
        <v>73</v>
      </c>
      <c r="E7" s="3">
        <f>[2]Estimate!I13</f>
        <v>151.82</v>
      </c>
      <c r="F7" s="3">
        <f t="shared" ref="F7:F20" si="0">ROUND(C7*E7,2)</f>
        <v>6233.73</v>
      </c>
      <c r="M7" s="16"/>
    </row>
    <row r="8" spans="1:13" ht="120">
      <c r="A8" s="3" t="s">
        <v>160</v>
      </c>
      <c r="B8" s="3" t="s">
        <v>75</v>
      </c>
      <c r="C8" s="3">
        <v>4.25</v>
      </c>
      <c r="D8" s="3" t="s">
        <v>73</v>
      </c>
      <c r="E8" s="3">
        <f>[2]Estimate!I18</f>
        <v>589.51</v>
      </c>
      <c r="F8" s="3">
        <f t="shared" si="0"/>
        <v>2505.42</v>
      </c>
    </row>
    <row r="9" spans="1:13" ht="90">
      <c r="A9" s="3" t="s">
        <v>161</v>
      </c>
      <c r="B9" s="3" t="s">
        <v>15</v>
      </c>
      <c r="C9" s="3">
        <v>7.14</v>
      </c>
      <c r="D9" s="3" t="s">
        <v>73</v>
      </c>
      <c r="E9" s="3">
        <f>[2]Estimate!I23</f>
        <v>1756.4</v>
      </c>
      <c r="F9" s="3">
        <f t="shared" si="0"/>
        <v>12540.7</v>
      </c>
    </row>
    <row r="10" spans="1:13" ht="135">
      <c r="A10" s="3" t="s">
        <v>162</v>
      </c>
      <c r="B10" s="3" t="s">
        <v>163</v>
      </c>
      <c r="C10" s="3">
        <v>18.690000000000001</v>
      </c>
      <c r="D10" s="3" t="s">
        <v>73</v>
      </c>
      <c r="E10" s="3">
        <f>[2]Estimate!I30</f>
        <v>6082.45</v>
      </c>
      <c r="F10" s="3">
        <f>ROUND(C10*E10,2)</f>
        <v>113680.99</v>
      </c>
    </row>
    <row r="11" spans="1:13" ht="135">
      <c r="A11" s="3" t="s">
        <v>164</v>
      </c>
      <c r="B11" s="3" t="s">
        <v>165</v>
      </c>
      <c r="C11" s="3">
        <v>8.5</v>
      </c>
      <c r="D11" s="3" t="s">
        <v>73</v>
      </c>
      <c r="E11" s="3">
        <f>[2]Estimate!I35</f>
        <v>6308.87</v>
      </c>
      <c r="F11" s="3">
        <f t="shared" si="0"/>
        <v>53625.4</v>
      </c>
    </row>
    <row r="12" spans="1:13" ht="75">
      <c r="A12" s="3" t="s">
        <v>166</v>
      </c>
      <c r="B12" s="3" t="s">
        <v>167</v>
      </c>
      <c r="C12" s="3"/>
      <c r="D12" s="3" t="s">
        <v>73</v>
      </c>
      <c r="E12" s="3"/>
      <c r="F12" s="3">
        <f t="shared" si="0"/>
        <v>0</v>
      </c>
    </row>
    <row r="13" spans="1:13">
      <c r="A13" s="3" t="s">
        <v>168</v>
      </c>
      <c r="B13" s="3" t="s">
        <v>169</v>
      </c>
      <c r="C13" s="3">
        <v>0.88</v>
      </c>
      <c r="D13" s="3" t="s">
        <v>121</v>
      </c>
      <c r="E13" s="3">
        <f>[2]Estimate!I40</f>
        <v>83314.02</v>
      </c>
      <c r="F13" s="3">
        <f t="shared" si="0"/>
        <v>73316.34</v>
      </c>
    </row>
    <row r="14" spans="1:13">
      <c r="A14" s="3" t="s">
        <v>170</v>
      </c>
      <c r="B14" s="3" t="s">
        <v>171</v>
      </c>
      <c r="C14" s="3">
        <v>1.45</v>
      </c>
      <c r="D14" s="3" t="s">
        <v>121</v>
      </c>
      <c r="E14" s="3">
        <f>[2]Estimate!I41</f>
        <v>82096.539999999994</v>
      </c>
      <c r="F14" s="3">
        <f t="shared" si="0"/>
        <v>119039.98</v>
      </c>
    </row>
    <row r="15" spans="1:13" ht="60">
      <c r="A15" s="3" t="s">
        <v>172</v>
      </c>
      <c r="B15" s="3" t="s">
        <v>173</v>
      </c>
      <c r="C15" s="3">
        <v>189.59</v>
      </c>
      <c r="D15" s="3" t="s">
        <v>22</v>
      </c>
      <c r="E15" s="3">
        <f>[2]Estimate!I50</f>
        <v>194.5</v>
      </c>
      <c r="F15" s="3">
        <f t="shared" si="0"/>
        <v>36875.26</v>
      </c>
    </row>
    <row r="16" spans="1:13">
      <c r="A16" s="3">
        <v>10</v>
      </c>
      <c r="B16" s="3" t="s">
        <v>174</v>
      </c>
      <c r="C16" s="3"/>
      <c r="D16" s="3"/>
      <c r="E16" s="3"/>
      <c r="F16" s="3"/>
    </row>
    <row r="17" spans="1:15">
      <c r="A17" s="3"/>
      <c r="B17" s="3" t="s">
        <v>175</v>
      </c>
      <c r="C17" s="3">
        <v>11.71</v>
      </c>
      <c r="D17" s="3" t="s">
        <v>73</v>
      </c>
      <c r="E17" s="3">
        <f>[2]Estimate!I52</f>
        <v>848.82</v>
      </c>
      <c r="F17" s="3">
        <v>9931.19</v>
      </c>
    </row>
    <row r="18" spans="1:15">
      <c r="A18" s="3"/>
      <c r="B18" s="3" t="s">
        <v>176</v>
      </c>
      <c r="C18" s="3">
        <v>4.25</v>
      </c>
      <c r="D18" s="3" t="s">
        <v>73</v>
      </c>
      <c r="E18" s="3">
        <f>[2]Estimate!I53</f>
        <v>328.02</v>
      </c>
      <c r="F18" s="3">
        <f t="shared" si="0"/>
        <v>1394.09</v>
      </c>
    </row>
    <row r="19" spans="1:15">
      <c r="A19" s="3"/>
      <c r="B19" s="3" t="s">
        <v>177</v>
      </c>
      <c r="C19" s="3">
        <v>23.38</v>
      </c>
      <c r="D19" s="3" t="s">
        <v>73</v>
      </c>
      <c r="E19" s="3">
        <f>[2]Estimate!I54</f>
        <v>447.06</v>
      </c>
      <c r="F19" s="3">
        <f t="shared" si="0"/>
        <v>10452.26</v>
      </c>
    </row>
    <row r="20" spans="1:15">
      <c r="A20" s="3"/>
      <c r="B20" s="3" t="s">
        <v>178</v>
      </c>
      <c r="C20" s="3">
        <v>7.14</v>
      </c>
      <c r="D20" s="3" t="s">
        <v>73</v>
      </c>
      <c r="E20" s="3">
        <f>[2]Estimate!I55</f>
        <v>679.66</v>
      </c>
      <c r="F20" s="3">
        <f t="shared" si="0"/>
        <v>4852.7700000000004</v>
      </c>
    </row>
    <row r="21" spans="1:15">
      <c r="A21" s="3"/>
      <c r="B21" s="3" t="s">
        <v>179</v>
      </c>
      <c r="C21" s="3">
        <v>41.06</v>
      </c>
      <c r="D21" s="3" t="s">
        <v>73</v>
      </c>
      <c r="E21" s="3">
        <f>[2]Estimate!I56</f>
        <v>117.54</v>
      </c>
      <c r="F21" s="3">
        <f>ROUND(C21*E21,2)</f>
        <v>4826.1899999999996</v>
      </c>
    </row>
    <row r="22" spans="1:15">
      <c r="A22" s="3"/>
      <c r="B22" s="3"/>
      <c r="C22" s="3"/>
      <c r="D22" s="3"/>
      <c r="E22" s="3" t="s">
        <v>180</v>
      </c>
      <c r="F22" s="3">
        <f>SUM(F5:F21)</f>
        <v>451285.38000000006</v>
      </c>
    </row>
    <row r="23" spans="1:15" ht="30">
      <c r="A23" s="3"/>
      <c r="B23" s="3"/>
      <c r="C23" s="3" t="s">
        <v>181</v>
      </c>
      <c r="D23" s="3"/>
      <c r="E23" s="3"/>
      <c r="F23" s="3">
        <f>ROUND(F22*18%,2)</f>
        <v>81231.37</v>
      </c>
      <c r="O23" s="17"/>
    </row>
    <row r="24" spans="1:15">
      <c r="A24" s="3"/>
      <c r="B24" s="3"/>
      <c r="C24" s="3" t="s">
        <v>180</v>
      </c>
      <c r="D24" s="3"/>
      <c r="E24" s="3"/>
      <c r="F24" s="3">
        <f>F22+F23</f>
        <v>532516.75</v>
      </c>
    </row>
    <row r="25" spans="1:15" ht="45">
      <c r="A25" s="3"/>
      <c r="B25" s="3"/>
      <c r="C25" s="3" t="s">
        <v>182</v>
      </c>
      <c r="D25" s="3"/>
      <c r="E25" s="3"/>
      <c r="F25" s="3">
        <f>ROUND(F24*1%,2)</f>
        <v>5325.17</v>
      </c>
    </row>
    <row r="26" spans="1:15">
      <c r="A26" s="3"/>
      <c r="B26" s="3"/>
      <c r="C26" s="3" t="s">
        <v>180</v>
      </c>
      <c r="D26" s="3"/>
      <c r="E26" s="3"/>
      <c r="F26" s="3">
        <f>F24+F25</f>
        <v>537841.92000000004</v>
      </c>
    </row>
    <row r="27" spans="1:15">
      <c r="A27" s="59"/>
      <c r="B27" s="60"/>
    </row>
    <row r="28" spans="1:15">
      <c r="A28" s="61"/>
      <c r="B28" s="62"/>
    </row>
    <row r="29" spans="1:15">
      <c r="A29" s="61"/>
      <c r="B29" s="62"/>
    </row>
    <row r="30" spans="1:15">
      <c r="A30" s="61"/>
      <c r="B30" s="62"/>
    </row>
    <row r="31" spans="1:15">
      <c r="A31" s="61"/>
      <c r="B31" s="62"/>
    </row>
    <row r="32" spans="1:15">
      <c r="A32" s="61"/>
      <c r="B32" s="62"/>
    </row>
    <row r="33" spans="1:2">
      <c r="A33" s="61"/>
      <c r="B33" s="62"/>
    </row>
    <row r="34" spans="1:2">
      <c r="A34" s="61"/>
      <c r="B34" s="62"/>
    </row>
    <row r="35" spans="1:2">
      <c r="A35" s="61"/>
      <c r="B35" s="62"/>
    </row>
    <row r="36" spans="1:2">
      <c r="A36" s="61"/>
      <c r="B36" s="62"/>
    </row>
    <row r="37" spans="1:2">
      <c r="A37" s="61"/>
      <c r="B37" s="62"/>
    </row>
    <row r="38" spans="1:2">
      <c r="A38" s="61"/>
      <c r="B38" s="62"/>
    </row>
    <row r="39" spans="1:2">
      <c r="A39" s="61"/>
      <c r="B39" s="62"/>
    </row>
    <row r="40" spans="1:2">
      <c r="A40" s="61"/>
      <c r="B40" s="62"/>
    </row>
    <row r="41" spans="1:2">
      <c r="A41" s="61"/>
      <c r="B41" s="62"/>
    </row>
    <row r="42" spans="1:2">
      <c r="A42" s="61"/>
      <c r="B42" s="62"/>
    </row>
    <row r="43" spans="1:2">
      <c r="A43" s="61"/>
      <c r="B43" s="62"/>
    </row>
    <row r="44" spans="1:2">
      <c r="A44" s="61"/>
      <c r="B44" s="62"/>
    </row>
    <row r="45" spans="1:2">
      <c r="A45" s="61"/>
      <c r="B45" s="62"/>
    </row>
    <row r="46" spans="1:2">
      <c r="A46" s="61"/>
      <c r="B46" s="62"/>
    </row>
    <row r="47" spans="1:2">
      <c r="A47" s="61"/>
      <c r="B47" s="62"/>
    </row>
    <row r="48" spans="1:2">
      <c r="A48" s="61"/>
      <c r="B48" s="62"/>
    </row>
    <row r="49" spans="1:2">
      <c r="A49" s="61"/>
      <c r="B49" s="62"/>
    </row>
    <row r="50" spans="1:2">
      <c r="A50" s="61"/>
      <c r="B50" s="62"/>
    </row>
    <row r="51" spans="1:2">
      <c r="A51" s="61"/>
      <c r="B51" s="62"/>
    </row>
    <row r="52" spans="1:2">
      <c r="A52" s="61"/>
      <c r="B52" s="62"/>
    </row>
    <row r="53" spans="1:2">
      <c r="A53" s="61"/>
      <c r="B53" s="62"/>
    </row>
    <row r="54" spans="1:2">
      <c r="A54" s="61"/>
      <c r="B54" s="62"/>
    </row>
    <row r="55" spans="1:2">
      <c r="A55" s="61"/>
      <c r="B55" s="62"/>
    </row>
    <row r="56" spans="1:2">
      <c r="A56" s="61"/>
      <c r="B56" s="62"/>
    </row>
    <row r="57" spans="1:2">
      <c r="A57" s="61"/>
      <c r="B57" s="62"/>
    </row>
    <row r="58" spans="1:2">
      <c r="A58" s="61"/>
      <c r="B58" s="62"/>
    </row>
    <row r="59" spans="1:2">
      <c r="A59" s="61"/>
      <c r="B59" s="62"/>
    </row>
    <row r="60" spans="1:2">
      <c r="A60" s="61"/>
      <c r="B60" s="62"/>
    </row>
    <row r="61" spans="1:2">
      <c r="A61" s="61"/>
      <c r="B61" s="62"/>
    </row>
    <row r="62" spans="1:2">
      <c r="A62" s="61"/>
      <c r="B62" s="62"/>
    </row>
    <row r="63" spans="1:2">
      <c r="A63" s="61"/>
      <c r="B63" s="62"/>
    </row>
    <row r="64" spans="1:2">
      <c r="A64" s="61"/>
      <c r="B64" s="62"/>
    </row>
    <row r="65" spans="1:2">
      <c r="A65" s="61"/>
      <c r="B65" s="62"/>
    </row>
    <row r="66" spans="1:2">
      <c r="A66" s="61"/>
      <c r="B66" s="62"/>
    </row>
    <row r="67" spans="1:2">
      <c r="A67" s="61"/>
      <c r="B67" s="62"/>
    </row>
    <row r="68" spans="1:2">
      <c r="A68" s="61"/>
      <c r="B68" s="62"/>
    </row>
    <row r="69" spans="1:2">
      <c r="A69" s="61"/>
      <c r="B69" s="62"/>
    </row>
    <row r="70" spans="1:2">
      <c r="A70" s="61"/>
      <c r="B70" s="62"/>
    </row>
    <row r="71" spans="1:2">
      <c r="A71" s="61"/>
      <c r="B71" s="62"/>
    </row>
    <row r="72" spans="1:2">
      <c r="A72" s="61"/>
      <c r="B72" s="62"/>
    </row>
    <row r="73" spans="1:2">
      <c r="A73" s="61"/>
      <c r="B73" s="62"/>
    </row>
    <row r="74" spans="1:2">
      <c r="A74" s="61"/>
      <c r="B74" s="62"/>
    </row>
    <row r="75" spans="1:2">
      <c r="A75" s="61"/>
      <c r="B75" s="62"/>
    </row>
    <row r="76" spans="1:2">
      <c r="A76" s="61"/>
      <c r="B76" s="62"/>
    </row>
    <row r="77" spans="1:2">
      <c r="A77" s="61"/>
      <c r="B77" s="62"/>
    </row>
    <row r="78" spans="1:2">
      <c r="A78" s="61"/>
      <c r="B78" s="62"/>
    </row>
    <row r="79" spans="1:2">
      <c r="A79" s="61"/>
      <c r="B79" s="62"/>
    </row>
    <row r="80" spans="1:2">
      <c r="A80" s="61"/>
      <c r="B80" s="62"/>
    </row>
    <row r="81" spans="1:2">
      <c r="A81" s="61"/>
      <c r="B81" s="62"/>
    </row>
    <row r="82" spans="1:2">
      <c r="A82" s="61"/>
      <c r="B82" s="62"/>
    </row>
    <row r="83" spans="1:2">
      <c r="A83" s="61"/>
      <c r="B83" s="62"/>
    </row>
    <row r="84" spans="1:2">
      <c r="A84" s="61"/>
      <c r="B84" s="62"/>
    </row>
    <row r="85" spans="1:2">
      <c r="A85" s="61"/>
      <c r="B85" s="62"/>
    </row>
    <row r="86" spans="1:2">
      <c r="A86" s="61"/>
      <c r="B86" s="62"/>
    </row>
    <row r="87" spans="1:2">
      <c r="A87" s="61"/>
      <c r="B87" s="62"/>
    </row>
    <row r="88" spans="1:2">
      <c r="A88" s="61"/>
      <c r="B88" s="62"/>
    </row>
    <row r="89" spans="1:2">
      <c r="A89" s="61"/>
      <c r="B89" s="62"/>
    </row>
    <row r="90" spans="1:2">
      <c r="A90" s="61"/>
      <c r="B90" s="62"/>
    </row>
    <row r="91" spans="1:2">
      <c r="A91" s="61"/>
      <c r="B91" s="62"/>
    </row>
    <row r="92" spans="1:2">
      <c r="A92" s="61"/>
      <c r="B92" s="62"/>
    </row>
    <row r="93" spans="1:2">
      <c r="A93" s="61"/>
      <c r="B93" s="62"/>
    </row>
    <row r="94" spans="1:2">
      <c r="A94" s="61"/>
      <c r="B94" s="62"/>
    </row>
    <row r="95" spans="1:2">
      <c r="A95" s="61"/>
      <c r="B95" s="62"/>
    </row>
    <row r="96" spans="1:2">
      <c r="A96" s="61"/>
      <c r="B96" s="62"/>
    </row>
    <row r="97" spans="1:2">
      <c r="A97" s="61"/>
      <c r="B97" s="62"/>
    </row>
    <row r="98" spans="1:2">
      <c r="A98" s="61"/>
      <c r="B98" s="62"/>
    </row>
    <row r="99" spans="1:2">
      <c r="A99" s="61"/>
      <c r="B99" s="62"/>
    </row>
    <row r="100" spans="1:2">
      <c r="A100" s="61"/>
      <c r="B100" s="62"/>
    </row>
    <row r="101" spans="1:2">
      <c r="A101" s="61"/>
      <c r="B101" s="62"/>
    </row>
    <row r="102" spans="1:2">
      <c r="A102" s="61"/>
      <c r="B102" s="62"/>
    </row>
    <row r="103" spans="1:2">
      <c r="A103" s="61"/>
      <c r="B103" s="62"/>
    </row>
    <row r="104" spans="1:2">
      <c r="A104" s="61"/>
      <c r="B104" s="62"/>
    </row>
    <row r="105" spans="1:2">
      <c r="A105" s="61"/>
      <c r="B105" s="62"/>
    </row>
    <row r="106" spans="1:2">
      <c r="A106" s="61"/>
      <c r="B106" s="62"/>
    </row>
    <row r="107" spans="1:2">
      <c r="A107" s="61"/>
      <c r="B107" s="62"/>
    </row>
    <row r="108" spans="1:2">
      <c r="A108" s="61"/>
      <c r="B108" s="62"/>
    </row>
    <row r="109" spans="1:2">
      <c r="A109" s="61"/>
      <c r="B109" s="62"/>
    </row>
    <row r="110" spans="1:2">
      <c r="A110" s="61"/>
      <c r="B110" s="62"/>
    </row>
    <row r="111" spans="1:2">
      <c r="A111" s="61"/>
      <c r="B111" s="62"/>
    </row>
    <row r="112" spans="1:2">
      <c r="A112" s="61"/>
      <c r="B112" s="62"/>
    </row>
    <row r="113" spans="1:2">
      <c r="A113" s="61"/>
      <c r="B113" s="62"/>
    </row>
    <row r="114" spans="1:2">
      <c r="A114" s="61"/>
      <c r="B114" s="62"/>
    </row>
    <row r="115" spans="1:2">
      <c r="A115" s="61"/>
      <c r="B115" s="62"/>
    </row>
    <row r="116" spans="1:2">
      <c r="A116" s="61"/>
      <c r="B116" s="62"/>
    </row>
    <row r="117" spans="1:2">
      <c r="A117" s="61"/>
      <c r="B117" s="62"/>
    </row>
    <row r="118" spans="1:2">
      <c r="A118" s="61"/>
      <c r="B118" s="62"/>
    </row>
    <row r="119" spans="1:2">
      <c r="A119" s="61"/>
      <c r="B119" s="62"/>
    </row>
    <row r="120" spans="1:2">
      <c r="A120" s="61"/>
      <c r="B120" s="62"/>
    </row>
    <row r="121" spans="1:2">
      <c r="A121" s="61"/>
      <c r="B121" s="62"/>
    </row>
    <row r="122" spans="1:2">
      <c r="A122" s="61"/>
      <c r="B122" s="62"/>
    </row>
    <row r="123" spans="1:2">
      <c r="A123" s="61"/>
      <c r="B123" s="62"/>
    </row>
    <row r="124" spans="1:2">
      <c r="A124" s="61"/>
      <c r="B124" s="62"/>
    </row>
    <row r="125" spans="1:2">
      <c r="A125" s="61"/>
      <c r="B125" s="62"/>
    </row>
    <row r="126" spans="1:2">
      <c r="A126" s="61"/>
      <c r="B126" s="62"/>
    </row>
    <row r="127" spans="1:2">
      <c r="A127" s="61"/>
      <c r="B127" s="62"/>
    </row>
    <row r="128" spans="1:2">
      <c r="A128" s="61"/>
      <c r="B128" s="62"/>
    </row>
    <row r="129" spans="1:2">
      <c r="A129" s="61"/>
      <c r="B129" s="62"/>
    </row>
    <row r="130" spans="1:2">
      <c r="A130" s="61"/>
      <c r="B130" s="62"/>
    </row>
    <row r="131" spans="1:2">
      <c r="A131" s="61"/>
      <c r="B131" s="62"/>
    </row>
    <row r="132" spans="1:2">
      <c r="A132" s="61"/>
      <c r="B132" s="62"/>
    </row>
    <row r="133" spans="1:2">
      <c r="A133" s="61"/>
      <c r="B133" s="62"/>
    </row>
    <row r="134" spans="1:2">
      <c r="A134" s="61"/>
      <c r="B134" s="62"/>
    </row>
    <row r="135" spans="1:2">
      <c r="A135" s="61"/>
      <c r="B135" s="62"/>
    </row>
    <row r="136" spans="1:2">
      <c r="A136" s="61"/>
      <c r="B136" s="62"/>
    </row>
    <row r="137" spans="1:2">
      <c r="A137" s="61"/>
      <c r="B137" s="62"/>
    </row>
    <row r="138" spans="1:2">
      <c r="A138" s="61"/>
      <c r="B138" s="62"/>
    </row>
    <row r="139" spans="1:2">
      <c r="A139" s="61"/>
      <c r="B139" s="62"/>
    </row>
    <row r="140" spans="1:2">
      <c r="A140" s="61"/>
      <c r="B140" s="62"/>
    </row>
    <row r="141" spans="1:2">
      <c r="A141" s="61"/>
      <c r="B141" s="62"/>
    </row>
    <row r="142" spans="1:2">
      <c r="A142" s="61"/>
      <c r="B142" s="62"/>
    </row>
    <row r="143" spans="1:2">
      <c r="A143" s="61"/>
      <c r="B143" s="62"/>
    </row>
    <row r="144" spans="1:2">
      <c r="A144" s="61"/>
      <c r="B144" s="62"/>
    </row>
    <row r="145" spans="1:2">
      <c r="A145" s="61"/>
      <c r="B145" s="62"/>
    </row>
    <row r="146" spans="1:2">
      <c r="A146" s="61"/>
      <c r="B146" s="62"/>
    </row>
    <row r="147" spans="1:2">
      <c r="A147" s="61"/>
      <c r="B147" s="62"/>
    </row>
    <row r="148" spans="1:2">
      <c r="A148" s="61"/>
      <c r="B148" s="62"/>
    </row>
    <row r="149" spans="1:2">
      <c r="A149" s="61"/>
      <c r="B149" s="62"/>
    </row>
    <row r="150" spans="1:2">
      <c r="A150" s="61"/>
      <c r="B150" s="62"/>
    </row>
    <row r="151" spans="1:2">
      <c r="A151" s="61"/>
      <c r="B151" s="62"/>
    </row>
    <row r="152" spans="1:2">
      <c r="A152" s="61"/>
      <c r="B152" s="62"/>
    </row>
    <row r="153" spans="1:2">
      <c r="A153" s="61"/>
      <c r="B153" s="62"/>
    </row>
    <row r="154" spans="1:2">
      <c r="A154" s="61"/>
      <c r="B154" s="62"/>
    </row>
    <row r="155" spans="1:2">
      <c r="A155" s="61"/>
      <c r="B155" s="62"/>
    </row>
    <row r="156" spans="1:2">
      <c r="A156" s="61"/>
      <c r="B156" s="62"/>
    </row>
    <row r="157" spans="1:2">
      <c r="A157" s="61"/>
      <c r="B157" s="62"/>
    </row>
    <row r="158" spans="1:2">
      <c r="A158" s="61"/>
      <c r="B158" s="62"/>
    </row>
    <row r="159" spans="1:2">
      <c r="A159" s="61"/>
      <c r="B159" s="62"/>
    </row>
    <row r="160" spans="1:2">
      <c r="A160" s="61"/>
      <c r="B160" s="62"/>
    </row>
    <row r="161" spans="1:2">
      <c r="A161" s="61"/>
      <c r="B161" s="62"/>
    </row>
    <row r="162" spans="1:2">
      <c r="A162" s="61"/>
      <c r="B162" s="62"/>
    </row>
    <row r="163" spans="1:2">
      <c r="A163" s="61"/>
      <c r="B163" s="62"/>
    </row>
    <row r="164" spans="1:2">
      <c r="A164" s="61"/>
      <c r="B164" s="62"/>
    </row>
    <row r="165" spans="1:2">
      <c r="A165" s="61"/>
      <c r="B165" s="62"/>
    </row>
    <row r="166" spans="1:2">
      <c r="A166" s="61"/>
      <c r="B166" s="62"/>
    </row>
    <row r="167" spans="1:2">
      <c r="A167" s="61"/>
      <c r="B167" s="62"/>
    </row>
    <row r="168" spans="1:2">
      <c r="A168" s="61"/>
      <c r="B168" s="62"/>
    </row>
    <row r="169" spans="1:2">
      <c r="A169" s="61"/>
      <c r="B169" s="62"/>
    </row>
    <row r="170" spans="1:2">
      <c r="A170" s="61"/>
      <c r="B170" s="62"/>
    </row>
    <row r="171" spans="1:2">
      <c r="A171" s="61"/>
      <c r="B171" s="62"/>
    </row>
    <row r="172" spans="1:2">
      <c r="A172" s="61"/>
      <c r="B172" s="62"/>
    </row>
    <row r="173" spans="1:2">
      <c r="A173" s="61"/>
      <c r="B173" s="62"/>
    </row>
    <row r="174" spans="1:2">
      <c r="A174" s="61"/>
      <c r="B174" s="62"/>
    </row>
    <row r="175" spans="1:2">
      <c r="A175" s="61"/>
      <c r="B175" s="62"/>
    </row>
    <row r="176" spans="1:2">
      <c r="A176" s="61"/>
      <c r="B176" s="62"/>
    </row>
    <row r="177" spans="1:2">
      <c r="A177" s="61"/>
      <c r="B177" s="62"/>
    </row>
    <row r="178" spans="1:2">
      <c r="A178" s="61"/>
      <c r="B178" s="62"/>
    </row>
    <row r="179" spans="1:2">
      <c r="A179" s="61"/>
      <c r="B179" s="62"/>
    </row>
    <row r="180" spans="1:2">
      <c r="A180" s="61"/>
      <c r="B180" s="62"/>
    </row>
    <row r="181" spans="1:2">
      <c r="A181" s="61"/>
      <c r="B181" s="62"/>
    </row>
    <row r="182" spans="1:2">
      <c r="A182" s="61"/>
      <c r="B182" s="62"/>
    </row>
    <row r="183" spans="1:2">
      <c r="A183" s="61"/>
      <c r="B183" s="62"/>
    </row>
    <row r="184" spans="1:2">
      <c r="A184" s="61"/>
      <c r="B184" s="62"/>
    </row>
    <row r="185" spans="1:2">
      <c r="A185" s="61"/>
      <c r="B185" s="62"/>
    </row>
    <row r="186" spans="1:2">
      <c r="A186" s="61"/>
      <c r="B186" s="62"/>
    </row>
    <row r="187" spans="1:2">
      <c r="A187" s="61"/>
      <c r="B187" s="62"/>
    </row>
    <row r="188" spans="1:2">
      <c r="A188" s="61"/>
      <c r="B188" s="62"/>
    </row>
    <row r="189" spans="1:2">
      <c r="A189" s="61"/>
      <c r="B189" s="62"/>
    </row>
    <row r="190" spans="1:2">
      <c r="A190" s="61"/>
      <c r="B190" s="62"/>
    </row>
    <row r="191" spans="1:2">
      <c r="A191" s="61"/>
      <c r="B191" s="62"/>
    </row>
    <row r="192" spans="1:2">
      <c r="A192" s="61"/>
      <c r="B192" s="62"/>
    </row>
    <row r="193" spans="1:2">
      <c r="A193" s="61"/>
      <c r="B193" s="62"/>
    </row>
    <row r="194" spans="1:2">
      <c r="A194" s="61"/>
      <c r="B194" s="62"/>
    </row>
    <row r="195" spans="1:2">
      <c r="A195" s="61"/>
      <c r="B195" s="62"/>
    </row>
    <row r="196" spans="1:2">
      <c r="A196" s="61"/>
      <c r="B196" s="62"/>
    </row>
    <row r="197" spans="1:2">
      <c r="A197" s="61"/>
      <c r="B197" s="62"/>
    </row>
    <row r="198" spans="1:2">
      <c r="A198" s="61"/>
      <c r="B198" s="62"/>
    </row>
    <row r="199" spans="1:2">
      <c r="A199" s="61"/>
      <c r="B199" s="62"/>
    </row>
    <row r="200" spans="1:2">
      <c r="A200" s="61"/>
      <c r="B200" s="62"/>
    </row>
    <row r="201" spans="1:2">
      <c r="A201" s="61"/>
      <c r="B201" s="62"/>
    </row>
    <row r="202" spans="1:2">
      <c r="A202" s="61"/>
      <c r="B202" s="62"/>
    </row>
    <row r="203" spans="1:2">
      <c r="A203" s="61"/>
      <c r="B203" s="62"/>
    </row>
    <row r="204" spans="1:2">
      <c r="A204" s="61"/>
      <c r="B204" s="62"/>
    </row>
    <row r="205" spans="1:2">
      <c r="A205" s="61"/>
      <c r="B205" s="62"/>
    </row>
    <row r="206" spans="1:2">
      <c r="A206" s="61"/>
      <c r="B206" s="62"/>
    </row>
    <row r="207" spans="1:2">
      <c r="A207" s="61"/>
      <c r="B207" s="62"/>
    </row>
    <row r="208" spans="1:2">
      <c r="A208" s="61"/>
      <c r="B208" s="62"/>
    </row>
    <row r="209" spans="1:2">
      <c r="A209" s="61"/>
      <c r="B209" s="62"/>
    </row>
    <row r="210" spans="1:2">
      <c r="A210" s="61"/>
      <c r="B210" s="62"/>
    </row>
    <row r="211" spans="1:2">
      <c r="A211" s="61"/>
      <c r="B211" s="62"/>
    </row>
    <row r="212" spans="1:2">
      <c r="A212" s="61"/>
      <c r="B212" s="62"/>
    </row>
    <row r="213" spans="1:2">
      <c r="A213" s="61"/>
      <c r="B213" s="62"/>
    </row>
    <row r="214" spans="1:2">
      <c r="A214" s="61"/>
      <c r="B214" s="62"/>
    </row>
    <row r="215" spans="1:2">
      <c r="A215" s="61"/>
      <c r="B215" s="62"/>
    </row>
    <row r="216" spans="1:2">
      <c r="A216" s="61"/>
      <c r="B216" s="62"/>
    </row>
    <row r="217" spans="1:2">
      <c r="A217" s="61"/>
      <c r="B217" s="62"/>
    </row>
    <row r="218" spans="1:2">
      <c r="A218" s="61"/>
      <c r="B218" s="62"/>
    </row>
    <row r="219" spans="1:2">
      <c r="A219" s="61"/>
      <c r="B219" s="62"/>
    </row>
    <row r="220" spans="1:2">
      <c r="A220" s="61"/>
      <c r="B220" s="62"/>
    </row>
    <row r="221" spans="1:2">
      <c r="A221" s="61"/>
      <c r="B221" s="62"/>
    </row>
    <row r="222" spans="1:2">
      <c r="A222" s="61"/>
      <c r="B222" s="62"/>
    </row>
    <row r="223" spans="1:2">
      <c r="A223" s="61"/>
      <c r="B223" s="62"/>
    </row>
    <row r="224" spans="1:2">
      <c r="A224" s="61"/>
      <c r="B224" s="62"/>
    </row>
    <row r="225" spans="1:2">
      <c r="A225" s="61"/>
      <c r="B225" s="62"/>
    </row>
    <row r="226" spans="1:2">
      <c r="A226" s="61"/>
      <c r="B226" s="62"/>
    </row>
    <row r="227" spans="1:2">
      <c r="A227" s="61"/>
      <c r="B227" s="62"/>
    </row>
    <row r="228" spans="1:2">
      <c r="A228" s="61"/>
      <c r="B228" s="62"/>
    </row>
    <row r="229" spans="1:2">
      <c r="A229" s="61"/>
      <c r="B229" s="62"/>
    </row>
    <row r="230" spans="1:2">
      <c r="A230" s="61"/>
      <c r="B230" s="62"/>
    </row>
    <row r="231" spans="1:2">
      <c r="A231" s="61"/>
      <c r="B231" s="62"/>
    </row>
    <row r="232" spans="1:2">
      <c r="A232" s="61"/>
      <c r="B232" s="62"/>
    </row>
    <row r="233" spans="1:2">
      <c r="A233" s="61"/>
      <c r="B233" s="62"/>
    </row>
    <row r="234" spans="1:2">
      <c r="A234" s="61"/>
      <c r="B234" s="62"/>
    </row>
    <row r="235" spans="1:2">
      <c r="A235" s="61"/>
      <c r="B235" s="62"/>
    </row>
    <row r="236" spans="1:2">
      <c r="A236" s="61"/>
      <c r="B236" s="62"/>
    </row>
    <row r="237" spans="1:2">
      <c r="A237" s="61"/>
      <c r="B237" s="62"/>
    </row>
    <row r="238" spans="1:2">
      <c r="A238" s="61"/>
      <c r="B238" s="62"/>
    </row>
    <row r="239" spans="1:2">
      <c r="A239" s="61"/>
      <c r="B239" s="62"/>
    </row>
    <row r="240" spans="1:2">
      <c r="A240" s="61"/>
      <c r="B240" s="62"/>
    </row>
    <row r="241" spans="1:2">
      <c r="A241" s="61"/>
      <c r="B241" s="62"/>
    </row>
    <row r="242" spans="1:2">
      <c r="A242" s="61"/>
      <c r="B242" s="62"/>
    </row>
    <row r="243" spans="1:2">
      <c r="A243" s="61"/>
      <c r="B243" s="62"/>
    </row>
    <row r="244" spans="1:2">
      <c r="A244" s="61"/>
      <c r="B244" s="62"/>
    </row>
    <row r="245" spans="1:2">
      <c r="A245" s="61"/>
      <c r="B245" s="62"/>
    </row>
    <row r="246" spans="1:2">
      <c r="A246" s="61"/>
      <c r="B246" s="62"/>
    </row>
    <row r="247" spans="1:2">
      <c r="A247" s="61"/>
      <c r="B247" s="62"/>
    </row>
    <row r="248" spans="1:2">
      <c r="A248" s="61"/>
      <c r="B248" s="62"/>
    </row>
    <row r="249" spans="1:2">
      <c r="A249" s="61"/>
      <c r="B249" s="62"/>
    </row>
    <row r="250" spans="1:2">
      <c r="A250" s="61"/>
      <c r="B250" s="62"/>
    </row>
    <row r="251" spans="1:2">
      <c r="A251" s="61"/>
      <c r="B251" s="62"/>
    </row>
    <row r="252" spans="1:2">
      <c r="A252" s="61"/>
      <c r="B252" s="62"/>
    </row>
    <row r="253" spans="1:2">
      <c r="A253" s="61"/>
      <c r="B253" s="62"/>
    </row>
    <row r="254" spans="1:2">
      <c r="A254" s="61"/>
      <c r="B254" s="62"/>
    </row>
    <row r="255" spans="1:2">
      <c r="A255" s="61"/>
      <c r="B255" s="62"/>
    </row>
    <row r="256" spans="1:2">
      <c r="A256" s="61"/>
      <c r="B256" s="62"/>
    </row>
    <row r="257" spans="1:2">
      <c r="A257" s="61"/>
      <c r="B257" s="62"/>
    </row>
    <row r="258" spans="1:2">
      <c r="A258" s="61"/>
      <c r="B258" s="62"/>
    </row>
    <row r="259" spans="1:2">
      <c r="A259" s="61"/>
      <c r="B259" s="62"/>
    </row>
    <row r="260" spans="1:2">
      <c r="A260" s="61"/>
      <c r="B260" s="62"/>
    </row>
    <row r="261" spans="1:2">
      <c r="A261" s="61"/>
      <c r="B261" s="62"/>
    </row>
    <row r="262" spans="1:2">
      <c r="A262" s="61"/>
      <c r="B262" s="62"/>
    </row>
    <row r="263" spans="1:2">
      <c r="A263" s="61"/>
      <c r="B263" s="62"/>
    </row>
    <row r="264" spans="1:2">
      <c r="A264" s="61"/>
      <c r="B264" s="62"/>
    </row>
    <row r="265" spans="1:2">
      <c r="A265" s="61"/>
      <c r="B265" s="62"/>
    </row>
    <row r="266" spans="1:2">
      <c r="A266" s="61"/>
      <c r="B266" s="62"/>
    </row>
    <row r="267" spans="1:2">
      <c r="A267" s="61"/>
      <c r="B267" s="62"/>
    </row>
    <row r="268" spans="1:2">
      <c r="A268" s="61"/>
      <c r="B268" s="62"/>
    </row>
    <row r="269" spans="1:2">
      <c r="A269" s="61"/>
      <c r="B269" s="62"/>
    </row>
    <row r="270" spans="1:2">
      <c r="A270" s="61"/>
      <c r="B270" s="62"/>
    </row>
    <row r="271" spans="1:2">
      <c r="A271" s="61"/>
      <c r="B271" s="62"/>
    </row>
    <row r="272" spans="1:2">
      <c r="A272" s="61"/>
      <c r="B272" s="62"/>
    </row>
    <row r="273" spans="1:2">
      <c r="A273" s="61"/>
      <c r="B273" s="62"/>
    </row>
    <row r="274" spans="1:2">
      <c r="A274" s="61"/>
      <c r="B274" s="62"/>
    </row>
    <row r="275" spans="1:2">
      <c r="A275" s="61"/>
      <c r="B275" s="62"/>
    </row>
    <row r="276" spans="1:2">
      <c r="A276" s="61"/>
      <c r="B276" s="62"/>
    </row>
    <row r="277" spans="1:2">
      <c r="A277" s="61"/>
      <c r="B277" s="62"/>
    </row>
    <row r="278" spans="1:2">
      <c r="A278" s="61"/>
      <c r="B278" s="62"/>
    </row>
    <row r="279" spans="1:2">
      <c r="A279" s="61"/>
      <c r="B279" s="62"/>
    </row>
    <row r="280" spans="1:2">
      <c r="A280" s="61"/>
      <c r="B280" s="62"/>
    </row>
    <row r="281" spans="1:2">
      <c r="A281" s="61"/>
      <c r="B281" s="62"/>
    </row>
    <row r="282" spans="1:2">
      <c r="A282" s="61"/>
      <c r="B282" s="62"/>
    </row>
    <row r="283" spans="1:2">
      <c r="A283" s="61"/>
      <c r="B283" s="62"/>
    </row>
    <row r="284" spans="1:2">
      <c r="A284" s="61"/>
      <c r="B284" s="62"/>
    </row>
    <row r="285" spans="1:2">
      <c r="A285" s="61"/>
      <c r="B285" s="62"/>
    </row>
    <row r="286" spans="1:2">
      <c r="A286" s="61"/>
      <c r="B286" s="62"/>
    </row>
    <row r="287" spans="1:2">
      <c r="A287" s="61"/>
      <c r="B287" s="62"/>
    </row>
    <row r="288" spans="1:2">
      <c r="A288" s="61"/>
      <c r="B288" s="62"/>
    </row>
    <row r="289" spans="1:2">
      <c r="A289" s="61"/>
      <c r="B289" s="62"/>
    </row>
    <row r="290" spans="1:2">
      <c r="A290" s="61"/>
      <c r="B290" s="62"/>
    </row>
    <row r="291" spans="1:2">
      <c r="A291" s="61"/>
      <c r="B291" s="62"/>
    </row>
    <row r="292" spans="1:2">
      <c r="A292" s="61"/>
      <c r="B292" s="62"/>
    </row>
    <row r="293" spans="1:2">
      <c r="A293" s="61"/>
      <c r="B293" s="62"/>
    </row>
    <row r="294" spans="1:2">
      <c r="A294" s="61"/>
      <c r="B294" s="62"/>
    </row>
    <row r="295" spans="1:2">
      <c r="A295" s="61"/>
      <c r="B295" s="62"/>
    </row>
    <row r="296" spans="1:2">
      <c r="A296" s="61"/>
      <c r="B296" s="62"/>
    </row>
    <row r="297" spans="1:2">
      <c r="A297" s="61"/>
      <c r="B297" s="62"/>
    </row>
    <row r="298" spans="1:2">
      <c r="A298" s="61"/>
      <c r="B298" s="62"/>
    </row>
    <row r="299" spans="1:2">
      <c r="A299" s="61"/>
      <c r="B299" s="62"/>
    </row>
    <row r="300" spans="1:2">
      <c r="A300" s="61"/>
      <c r="B300" s="62"/>
    </row>
    <row r="301" spans="1:2">
      <c r="A301" s="61"/>
      <c r="B301" s="62"/>
    </row>
    <row r="302" spans="1:2">
      <c r="A302" s="61"/>
      <c r="B302" s="62"/>
    </row>
    <row r="303" spans="1:2">
      <c r="A303" s="61"/>
      <c r="B303" s="62"/>
    </row>
    <row r="304" spans="1:2">
      <c r="A304" s="61"/>
      <c r="B304" s="62"/>
    </row>
    <row r="305" spans="1:2">
      <c r="A305" s="61"/>
      <c r="B305" s="62"/>
    </row>
    <row r="306" spans="1:2">
      <c r="A306" s="61"/>
      <c r="B306" s="62"/>
    </row>
    <row r="307" spans="1:2">
      <c r="A307" s="61"/>
      <c r="B307" s="62"/>
    </row>
    <row r="308" spans="1:2">
      <c r="A308" s="61"/>
      <c r="B308" s="62"/>
    </row>
    <row r="309" spans="1:2">
      <c r="A309" s="61"/>
      <c r="B309" s="62"/>
    </row>
    <row r="310" spans="1:2">
      <c r="A310" s="61"/>
      <c r="B310" s="62"/>
    </row>
    <row r="311" spans="1:2">
      <c r="A311" s="61"/>
      <c r="B311" s="62"/>
    </row>
    <row r="312" spans="1:2">
      <c r="A312" s="61"/>
      <c r="B312" s="62"/>
    </row>
    <row r="313" spans="1:2">
      <c r="A313" s="61"/>
      <c r="B313" s="62"/>
    </row>
    <row r="314" spans="1:2">
      <c r="A314" s="61"/>
      <c r="B314" s="62"/>
    </row>
    <row r="315" spans="1:2">
      <c r="A315" s="61"/>
      <c r="B315" s="62"/>
    </row>
    <row r="316" spans="1:2">
      <c r="A316" s="61"/>
      <c r="B316" s="62"/>
    </row>
    <row r="317" spans="1:2">
      <c r="A317" s="61"/>
      <c r="B317" s="62"/>
    </row>
    <row r="318" spans="1:2">
      <c r="A318" s="61"/>
      <c r="B318" s="62"/>
    </row>
    <row r="319" spans="1:2">
      <c r="A319" s="61"/>
      <c r="B319" s="62"/>
    </row>
    <row r="320" spans="1:2">
      <c r="A320" s="61"/>
      <c r="B320" s="62"/>
    </row>
    <row r="321" spans="1:2">
      <c r="A321" s="61"/>
      <c r="B321" s="62"/>
    </row>
    <row r="322" spans="1:2">
      <c r="A322" s="61"/>
      <c r="B322" s="62"/>
    </row>
    <row r="323" spans="1:2">
      <c r="A323" s="61"/>
      <c r="B323" s="62"/>
    </row>
    <row r="324" spans="1:2">
      <c r="A324" s="61"/>
      <c r="B324" s="62"/>
    </row>
    <row r="325" spans="1:2">
      <c r="A325" s="61"/>
      <c r="B325" s="62"/>
    </row>
    <row r="326" spans="1:2">
      <c r="A326" s="61"/>
      <c r="B326" s="62"/>
    </row>
    <row r="327" spans="1:2">
      <c r="A327" s="61"/>
      <c r="B327" s="62"/>
    </row>
    <row r="328" spans="1:2">
      <c r="A328" s="61"/>
      <c r="B328" s="62"/>
    </row>
    <row r="329" spans="1:2">
      <c r="A329" s="61"/>
      <c r="B329" s="62"/>
    </row>
    <row r="330" spans="1:2">
      <c r="A330" s="61"/>
      <c r="B330" s="62"/>
    </row>
    <row r="331" spans="1:2">
      <c r="A331" s="61"/>
      <c r="B331" s="62"/>
    </row>
    <row r="332" spans="1:2">
      <c r="A332" s="61"/>
      <c r="B332" s="62"/>
    </row>
    <row r="333" spans="1:2">
      <c r="A333" s="61"/>
      <c r="B333" s="62"/>
    </row>
    <row r="334" spans="1:2">
      <c r="A334" s="61"/>
      <c r="B334" s="62"/>
    </row>
    <row r="335" spans="1:2">
      <c r="A335" s="61"/>
      <c r="B335" s="62"/>
    </row>
    <row r="336" spans="1:2">
      <c r="A336" s="61"/>
      <c r="B336" s="62"/>
    </row>
    <row r="337" spans="1:2">
      <c r="A337" s="61"/>
      <c r="B337" s="62"/>
    </row>
    <row r="338" spans="1:2">
      <c r="A338" s="61"/>
      <c r="B338" s="62"/>
    </row>
    <row r="339" spans="1:2">
      <c r="A339" s="61"/>
      <c r="B339" s="62"/>
    </row>
    <row r="340" spans="1:2">
      <c r="A340" s="61"/>
      <c r="B340" s="62"/>
    </row>
    <row r="341" spans="1:2">
      <c r="A341" s="61"/>
      <c r="B341" s="62"/>
    </row>
    <row r="342" spans="1:2">
      <c r="A342" s="61"/>
      <c r="B342" s="62"/>
    </row>
    <row r="343" spans="1:2">
      <c r="A343" s="61"/>
      <c r="B343" s="62"/>
    </row>
    <row r="344" spans="1:2">
      <c r="A344" s="61"/>
      <c r="B344" s="62"/>
    </row>
    <row r="345" spans="1:2">
      <c r="A345" s="61"/>
      <c r="B345" s="62"/>
    </row>
    <row r="346" spans="1:2">
      <c r="A346" s="61"/>
      <c r="B346" s="62"/>
    </row>
    <row r="347" spans="1:2">
      <c r="A347" s="61"/>
      <c r="B347" s="62"/>
    </row>
    <row r="348" spans="1:2">
      <c r="A348" s="61"/>
      <c r="B348" s="62"/>
    </row>
    <row r="349" spans="1:2">
      <c r="A349" s="61"/>
      <c r="B349" s="62"/>
    </row>
    <row r="350" spans="1:2">
      <c r="A350" s="61"/>
      <c r="B350" s="62"/>
    </row>
    <row r="351" spans="1:2">
      <c r="A351" s="61"/>
      <c r="B351" s="62"/>
    </row>
    <row r="352" spans="1:2">
      <c r="A352" s="61"/>
      <c r="B352" s="62"/>
    </row>
    <row r="353" spans="1:2">
      <c r="A353" s="61"/>
      <c r="B353" s="62"/>
    </row>
    <row r="354" spans="1:2">
      <c r="A354" s="61"/>
      <c r="B354" s="62"/>
    </row>
    <row r="355" spans="1:2">
      <c r="A355" s="61"/>
      <c r="B355" s="62"/>
    </row>
  </sheetData>
  <mergeCells count="4">
    <mergeCell ref="A1:F1"/>
    <mergeCell ref="A2:F2"/>
    <mergeCell ref="A3:F3"/>
    <mergeCell ref="A27:B355"/>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24"/>
  <sheetViews>
    <sheetView workbookViewId="0">
      <selection sqref="A1:XFD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45" t="s">
        <v>0</v>
      </c>
      <c r="B1" s="45"/>
      <c r="C1" s="45"/>
      <c r="D1" s="45"/>
      <c r="E1" s="45"/>
      <c r="F1" s="45"/>
    </row>
    <row r="2" spans="1:6" ht="18.75">
      <c r="A2" s="45" t="s">
        <v>1</v>
      </c>
      <c r="B2" s="45"/>
      <c r="C2" s="45"/>
      <c r="D2" s="45"/>
      <c r="E2" s="45"/>
      <c r="F2" s="45"/>
    </row>
    <row r="3" spans="1:6" ht="51.75" customHeight="1">
      <c r="A3" s="46" t="s">
        <v>2</v>
      </c>
      <c r="B3" s="46"/>
      <c r="C3" s="46"/>
      <c r="D3" s="46"/>
      <c r="E3" s="46"/>
      <c r="F3" s="46"/>
    </row>
    <row r="4" spans="1:6">
      <c r="A4" s="2" t="s">
        <v>3</v>
      </c>
      <c r="B4" s="2" t="s">
        <v>4</v>
      </c>
      <c r="C4" s="2" t="s">
        <v>5</v>
      </c>
      <c r="D4" s="2" t="s">
        <v>6</v>
      </c>
      <c r="E4" s="2" t="s">
        <v>7</v>
      </c>
      <c r="F4" s="2" t="s">
        <v>8</v>
      </c>
    </row>
    <row r="5" spans="1:6" ht="165">
      <c r="A5" s="3" t="s">
        <v>9</v>
      </c>
      <c r="B5" s="3" t="s">
        <v>10</v>
      </c>
      <c r="C5" s="3">
        <v>56.03</v>
      </c>
      <c r="D5" s="3" t="s">
        <v>11</v>
      </c>
      <c r="E5" s="3">
        <v>151.82</v>
      </c>
      <c r="F5" s="3">
        <f t="shared" ref="F5:F13" si="0">C5*E5</f>
        <v>8506.4745999999996</v>
      </c>
    </row>
    <row r="6" spans="1:6" ht="105">
      <c r="A6" s="3" t="s">
        <v>12</v>
      </c>
      <c r="B6" s="3" t="s">
        <v>13</v>
      </c>
      <c r="C6" s="3">
        <v>31.9</v>
      </c>
      <c r="D6" s="3" t="s">
        <v>11</v>
      </c>
      <c r="E6" s="3">
        <v>589.51</v>
      </c>
      <c r="F6" s="3">
        <f t="shared" si="0"/>
        <v>18805.368999999999</v>
      </c>
    </row>
    <row r="7" spans="1:6" ht="90">
      <c r="A7" s="3" t="s">
        <v>14</v>
      </c>
      <c r="B7" s="3" t="s">
        <v>15</v>
      </c>
      <c r="C7" s="3">
        <v>7.77</v>
      </c>
      <c r="D7" s="3" t="s">
        <v>11</v>
      </c>
      <c r="E7" s="3">
        <v>1756.4</v>
      </c>
      <c r="F7" s="3">
        <f t="shared" si="0"/>
        <v>13647.227999999999</v>
      </c>
    </row>
    <row r="8" spans="1:6" ht="135">
      <c r="A8" s="3" t="s">
        <v>16</v>
      </c>
      <c r="B8" s="3" t="s">
        <v>17</v>
      </c>
      <c r="C8" s="3">
        <v>6.53</v>
      </c>
      <c r="D8" s="3" t="s">
        <v>11</v>
      </c>
      <c r="E8" s="3">
        <v>4598.2299999999996</v>
      </c>
      <c r="F8" s="3">
        <f t="shared" si="0"/>
        <v>30026.441899999998</v>
      </c>
    </row>
    <row r="9" spans="1:6" ht="75">
      <c r="A9" s="3" t="s">
        <v>18</v>
      </c>
      <c r="B9" s="3" t="s">
        <v>19</v>
      </c>
      <c r="C9" s="3">
        <v>32.68</v>
      </c>
      <c r="D9" s="3" t="s">
        <v>11</v>
      </c>
      <c r="E9" s="3">
        <v>2987.47</v>
      </c>
      <c r="F9" s="3">
        <f t="shared" si="0"/>
        <v>97630.5196</v>
      </c>
    </row>
    <row r="10" spans="1:6" ht="90">
      <c r="A10" s="3" t="s">
        <v>20</v>
      </c>
      <c r="B10" s="3" t="s">
        <v>21</v>
      </c>
      <c r="C10" s="3">
        <v>163.41999999999999</v>
      </c>
      <c r="D10" s="3" t="s">
        <v>22</v>
      </c>
      <c r="E10" s="3">
        <v>242.42</v>
      </c>
      <c r="F10" s="3">
        <f t="shared" si="0"/>
        <v>39616.276399999995</v>
      </c>
    </row>
    <row r="11" spans="1:6" ht="75">
      <c r="A11" s="3" t="s">
        <v>23</v>
      </c>
      <c r="B11" s="3" t="s">
        <v>24</v>
      </c>
      <c r="C11" s="3">
        <v>163.41999999999999</v>
      </c>
      <c r="D11" s="3" t="s">
        <v>25</v>
      </c>
      <c r="E11" s="3">
        <v>96.4</v>
      </c>
      <c r="F11" s="3">
        <f t="shared" si="0"/>
        <v>15753.688</v>
      </c>
    </row>
    <row r="12" spans="1:6" ht="135">
      <c r="A12" s="3" t="s">
        <v>26</v>
      </c>
      <c r="B12" s="3" t="s">
        <v>27</v>
      </c>
      <c r="C12" s="3">
        <v>357.48140000000001</v>
      </c>
      <c r="D12" s="3" t="s">
        <v>22</v>
      </c>
      <c r="E12" s="3">
        <v>798</v>
      </c>
      <c r="F12" s="3">
        <f t="shared" si="0"/>
        <v>285270.15720000002</v>
      </c>
    </row>
    <row r="13" spans="1:6" ht="45">
      <c r="A13" s="3">
        <v>9</v>
      </c>
      <c r="B13" s="3" t="s">
        <v>28</v>
      </c>
      <c r="C13" s="3">
        <v>5</v>
      </c>
      <c r="D13" s="3" t="s">
        <v>29</v>
      </c>
      <c r="E13" s="3">
        <v>9500</v>
      </c>
      <c r="F13" s="3">
        <f t="shared" si="0"/>
        <v>47500</v>
      </c>
    </row>
    <row r="14" spans="1:6">
      <c r="A14" s="3">
        <v>9</v>
      </c>
      <c r="B14" s="3" t="s">
        <v>30</v>
      </c>
      <c r="C14" s="3"/>
      <c r="D14" s="3"/>
      <c r="E14" s="3"/>
      <c r="F14" s="3"/>
    </row>
    <row r="15" spans="1:6" ht="16.5">
      <c r="A15" s="3" t="s">
        <v>31</v>
      </c>
      <c r="B15" s="3" t="s">
        <v>32</v>
      </c>
      <c r="C15" s="3">
        <v>21.33</v>
      </c>
      <c r="D15" s="3" t="s">
        <v>11</v>
      </c>
      <c r="E15" s="3">
        <v>848.82</v>
      </c>
      <c r="F15" s="3">
        <f>C15*E15</f>
        <v>18105.330600000001</v>
      </c>
    </row>
    <row r="16" spans="1:6" ht="16.5">
      <c r="A16" s="3" t="s">
        <v>33</v>
      </c>
      <c r="B16" s="3" t="s">
        <v>34</v>
      </c>
      <c r="C16" s="3">
        <v>31.9</v>
      </c>
      <c r="D16" s="3" t="s">
        <v>11</v>
      </c>
      <c r="E16" s="3">
        <v>328.02</v>
      </c>
      <c r="F16" s="3">
        <f>C16*E16</f>
        <v>10463.838</v>
      </c>
    </row>
    <row r="17" spans="1:6" ht="16.5">
      <c r="A17" s="3" t="s">
        <v>35</v>
      </c>
      <c r="B17" s="3" t="s">
        <v>36</v>
      </c>
      <c r="C17" s="3">
        <v>40.450000000000003</v>
      </c>
      <c r="D17" s="3" t="s">
        <v>11</v>
      </c>
      <c r="E17" s="3">
        <v>679.66</v>
      </c>
      <c r="F17" s="3">
        <f>C17*E17</f>
        <v>27492.246999999999</v>
      </c>
    </row>
    <row r="18" spans="1:6" ht="16.5">
      <c r="A18" s="3" t="s">
        <v>37</v>
      </c>
      <c r="B18" s="3" t="s">
        <v>38</v>
      </c>
      <c r="C18" s="3">
        <v>5.88</v>
      </c>
      <c r="D18" s="3" t="s">
        <v>11</v>
      </c>
      <c r="E18" s="3">
        <v>447.06</v>
      </c>
      <c r="F18" s="3">
        <f>C18*E18</f>
        <v>2628.7127999999998</v>
      </c>
    </row>
    <row r="19" spans="1:6" ht="16.5">
      <c r="A19" s="3" t="s">
        <v>39</v>
      </c>
      <c r="B19" s="3" t="s">
        <v>40</v>
      </c>
      <c r="C19" s="3">
        <v>56.03</v>
      </c>
      <c r="D19" s="3" t="s">
        <v>11</v>
      </c>
      <c r="E19" s="3">
        <v>117.54</v>
      </c>
      <c r="F19" s="3">
        <f>C19*E19</f>
        <v>6585.7662000000009</v>
      </c>
    </row>
    <row r="20" spans="1:6">
      <c r="A20" s="3"/>
      <c r="B20" s="3"/>
      <c r="C20" s="3"/>
      <c r="D20" s="3"/>
      <c r="E20" s="3" t="s">
        <v>41</v>
      </c>
      <c r="F20" s="3">
        <f>SUM(F5:F19)</f>
        <v>622032.04929999996</v>
      </c>
    </row>
    <row r="21" spans="1:6">
      <c r="A21" s="4"/>
      <c r="B21" s="5"/>
      <c r="C21" s="6"/>
      <c r="D21" s="7"/>
      <c r="E21" s="3" t="s">
        <v>42</v>
      </c>
      <c r="F21" s="3">
        <f>F20*18/100</f>
        <v>111965.768874</v>
      </c>
    </row>
    <row r="22" spans="1:6">
      <c r="A22" s="4"/>
      <c r="B22" s="5"/>
      <c r="C22" s="6"/>
      <c r="D22" s="7"/>
      <c r="E22" s="3"/>
      <c r="F22" s="3">
        <f>F21+F20</f>
        <v>733997.8181739999</v>
      </c>
    </row>
    <row r="23" spans="1:6">
      <c r="A23" s="4"/>
      <c r="B23" s="5"/>
      <c r="C23" s="6"/>
      <c r="D23" s="7"/>
      <c r="E23" s="3" t="s">
        <v>43</v>
      </c>
      <c r="F23" s="3">
        <f>F22*1/100</f>
        <v>7339.9781817399989</v>
      </c>
    </row>
    <row r="24" spans="1:6">
      <c r="A24" s="4"/>
      <c r="B24" s="5"/>
      <c r="C24" s="6"/>
      <c r="D24" s="7"/>
      <c r="E24" s="3" t="s">
        <v>41</v>
      </c>
      <c r="F24" s="3">
        <f>F23+F22</f>
        <v>741337.79635573993</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23"/>
  <sheetViews>
    <sheetView workbookViewId="0">
      <selection sqref="A1:XFD1048576"/>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45" t="s">
        <v>0</v>
      </c>
      <c r="B1" s="45"/>
      <c r="C1" s="45"/>
      <c r="D1" s="45"/>
      <c r="E1" s="45"/>
      <c r="F1" s="45"/>
    </row>
    <row r="2" spans="1:6" ht="18.75">
      <c r="A2" s="45" t="s">
        <v>1</v>
      </c>
      <c r="B2" s="45"/>
      <c r="C2" s="45"/>
      <c r="D2" s="45"/>
      <c r="E2" s="45"/>
      <c r="F2" s="45"/>
    </row>
    <row r="3" spans="1:6" ht="51.75" customHeight="1">
      <c r="A3" s="46" t="s">
        <v>44</v>
      </c>
      <c r="B3" s="46"/>
      <c r="C3" s="46"/>
      <c r="D3" s="46"/>
      <c r="E3" s="46"/>
      <c r="F3" s="46"/>
    </row>
    <row r="4" spans="1:6">
      <c r="A4" s="2" t="s">
        <v>3</v>
      </c>
      <c r="B4" s="2" t="s">
        <v>4</v>
      </c>
      <c r="C4" s="2" t="s">
        <v>5</v>
      </c>
      <c r="D4" s="2" t="s">
        <v>6</v>
      </c>
      <c r="E4" s="2" t="s">
        <v>7</v>
      </c>
      <c r="F4" s="2" t="s">
        <v>8</v>
      </c>
    </row>
    <row r="5" spans="1:6" ht="165">
      <c r="A5" s="3" t="s">
        <v>9</v>
      </c>
      <c r="B5" s="3" t="s">
        <v>10</v>
      </c>
      <c r="C5" s="3">
        <v>26.77</v>
      </c>
      <c r="D5" s="3" t="s">
        <v>11</v>
      </c>
      <c r="E5" s="3">
        <v>151.82</v>
      </c>
      <c r="F5" s="3">
        <f>C5*E5</f>
        <v>4064.2213999999999</v>
      </c>
    </row>
    <row r="6" spans="1:6" ht="105">
      <c r="A6" s="3" t="s">
        <v>12</v>
      </c>
      <c r="B6" s="3" t="s">
        <v>13</v>
      </c>
      <c r="C6" s="3">
        <v>14.093</v>
      </c>
      <c r="D6" s="3" t="s">
        <v>11</v>
      </c>
      <c r="E6" s="3">
        <v>589.51</v>
      </c>
      <c r="F6" s="3">
        <f t="shared" ref="F6:F18" si="0">C6*E6</f>
        <v>8307.96443</v>
      </c>
    </row>
    <row r="7" spans="1:6" ht="90">
      <c r="A7" s="3" t="s">
        <v>14</v>
      </c>
      <c r="B7" s="3" t="s">
        <v>15</v>
      </c>
      <c r="C7" s="3">
        <v>3.75</v>
      </c>
      <c r="D7" s="3" t="s">
        <v>11</v>
      </c>
      <c r="E7" s="3">
        <v>1756.4</v>
      </c>
      <c r="F7" s="3">
        <f t="shared" si="0"/>
        <v>6586.5</v>
      </c>
    </row>
    <row r="8" spans="1:6" ht="135">
      <c r="A8" s="3" t="s">
        <v>16</v>
      </c>
      <c r="B8" s="3" t="s">
        <v>17</v>
      </c>
      <c r="C8" s="3">
        <v>2.98</v>
      </c>
      <c r="D8" s="3" t="s">
        <v>11</v>
      </c>
      <c r="E8" s="3">
        <v>4598.2299999999996</v>
      </c>
      <c r="F8" s="3">
        <f t="shared" si="0"/>
        <v>13702.725399999999</v>
      </c>
    </row>
    <row r="9" spans="1:6" ht="75">
      <c r="A9" s="3" t="s">
        <v>18</v>
      </c>
      <c r="B9" s="3" t="s">
        <v>19</v>
      </c>
      <c r="C9" s="3">
        <v>20.82</v>
      </c>
      <c r="D9" s="3" t="s">
        <v>11</v>
      </c>
      <c r="E9" s="3">
        <v>2987.47</v>
      </c>
      <c r="F9" s="3">
        <f t="shared" si="0"/>
        <v>62199.125399999997</v>
      </c>
    </row>
    <row r="10" spans="1:6" ht="90">
      <c r="A10" s="3" t="s">
        <v>20</v>
      </c>
      <c r="B10" s="3" t="s">
        <v>21</v>
      </c>
      <c r="C10" s="3">
        <v>14.64</v>
      </c>
      <c r="D10" s="3" t="s">
        <v>22</v>
      </c>
      <c r="E10" s="3">
        <v>242.42</v>
      </c>
      <c r="F10" s="3">
        <f t="shared" si="0"/>
        <v>3549.0288</v>
      </c>
    </row>
    <row r="11" spans="1:6" ht="75">
      <c r="A11" s="3" t="s">
        <v>23</v>
      </c>
      <c r="B11" s="3" t="s">
        <v>24</v>
      </c>
      <c r="C11" s="3">
        <v>14.64</v>
      </c>
      <c r="D11" s="3" t="s">
        <v>25</v>
      </c>
      <c r="E11" s="3">
        <v>96.4</v>
      </c>
      <c r="F11" s="3">
        <f t="shared" si="0"/>
        <v>1411.296</v>
      </c>
    </row>
    <row r="12" spans="1:6" ht="135">
      <c r="A12" s="3" t="s">
        <v>26</v>
      </c>
      <c r="B12" s="3" t="s">
        <v>27</v>
      </c>
      <c r="C12" s="3">
        <v>250.93</v>
      </c>
      <c r="D12" s="3" t="s">
        <v>22</v>
      </c>
      <c r="E12" s="3">
        <v>798</v>
      </c>
      <c r="F12" s="3">
        <f t="shared" si="0"/>
        <v>200242.14</v>
      </c>
    </row>
    <row r="13" spans="1:6">
      <c r="A13" s="3">
        <v>9</v>
      </c>
      <c r="B13" s="3" t="s">
        <v>30</v>
      </c>
      <c r="C13" s="3"/>
      <c r="D13" s="3"/>
      <c r="E13" s="3"/>
      <c r="F13" s="3"/>
    </row>
    <row r="14" spans="1:6" ht="16.5">
      <c r="A14" s="3" t="s">
        <v>31</v>
      </c>
      <c r="B14" s="3" t="s">
        <v>32</v>
      </c>
      <c r="C14" s="3">
        <v>10.17</v>
      </c>
      <c r="D14" s="3" t="s">
        <v>11</v>
      </c>
      <c r="E14" s="3">
        <v>848.82</v>
      </c>
      <c r="F14" s="3">
        <f t="shared" si="0"/>
        <v>8632.4994000000006</v>
      </c>
    </row>
    <row r="15" spans="1:6" ht="16.5">
      <c r="A15" s="3" t="s">
        <v>33</v>
      </c>
      <c r="B15" s="3" t="s">
        <v>34</v>
      </c>
      <c r="C15" s="3">
        <v>14.09</v>
      </c>
      <c r="D15" s="3" t="s">
        <v>11</v>
      </c>
      <c r="E15" s="3">
        <v>328.02</v>
      </c>
      <c r="F15" s="3">
        <f t="shared" si="0"/>
        <v>4621.8017999999993</v>
      </c>
    </row>
    <row r="16" spans="1:6" ht="16.5">
      <c r="A16" s="3" t="s">
        <v>35</v>
      </c>
      <c r="B16" s="3" t="s">
        <v>36</v>
      </c>
      <c r="C16" s="3">
        <v>24.57</v>
      </c>
      <c r="D16" s="3" t="s">
        <v>11</v>
      </c>
      <c r="E16" s="3">
        <v>679.66</v>
      </c>
      <c r="F16" s="3">
        <f t="shared" si="0"/>
        <v>16699.246199999998</v>
      </c>
    </row>
    <row r="17" spans="1:6" ht="16.5">
      <c r="A17" s="3" t="s">
        <v>37</v>
      </c>
      <c r="B17" s="3" t="s">
        <v>38</v>
      </c>
      <c r="C17" s="3">
        <v>2.72</v>
      </c>
      <c r="D17" s="3" t="s">
        <v>11</v>
      </c>
      <c r="E17" s="3">
        <v>447.06</v>
      </c>
      <c r="F17" s="3">
        <f t="shared" si="0"/>
        <v>1216.0032000000001</v>
      </c>
    </row>
    <row r="18" spans="1:6" ht="16.5">
      <c r="A18" s="3" t="s">
        <v>39</v>
      </c>
      <c r="B18" s="3" t="s">
        <v>40</v>
      </c>
      <c r="C18" s="3">
        <v>26.77</v>
      </c>
      <c r="D18" s="3" t="s">
        <v>11</v>
      </c>
      <c r="E18" s="3">
        <v>117.54</v>
      </c>
      <c r="F18" s="3">
        <f t="shared" si="0"/>
        <v>3146.5458000000003</v>
      </c>
    </row>
    <row r="19" spans="1:6">
      <c r="A19" s="3"/>
      <c r="B19" s="3"/>
      <c r="C19" s="3"/>
      <c r="D19" s="3"/>
      <c r="E19" s="3" t="s">
        <v>41</v>
      </c>
      <c r="F19" s="3">
        <f>SUM(F5:F18)</f>
        <v>334379.09783000004</v>
      </c>
    </row>
    <row r="20" spans="1:6">
      <c r="A20" s="4"/>
      <c r="B20" s="5"/>
      <c r="C20" s="6"/>
      <c r="D20" s="7"/>
      <c r="E20" s="3" t="s">
        <v>42</v>
      </c>
      <c r="F20" s="3">
        <f>F19*18/100</f>
        <v>60188.237609400006</v>
      </c>
    </row>
    <row r="21" spans="1:6">
      <c r="A21" s="4"/>
      <c r="B21" s="5"/>
      <c r="C21" s="6"/>
      <c r="D21" s="7"/>
      <c r="E21" s="3"/>
      <c r="F21" s="3">
        <f>F20+F19</f>
        <v>394567.33543940005</v>
      </c>
    </row>
    <row r="22" spans="1:6">
      <c r="A22" s="4"/>
      <c r="B22" s="5"/>
      <c r="C22" s="6"/>
      <c r="D22" s="7"/>
      <c r="E22" s="3" t="s">
        <v>43</v>
      </c>
      <c r="F22" s="3">
        <f>F21*1/100</f>
        <v>3945.6733543940004</v>
      </c>
    </row>
    <row r="23" spans="1:6">
      <c r="A23" s="4"/>
      <c r="B23" s="5"/>
      <c r="C23" s="6"/>
      <c r="D23" s="7"/>
      <c r="E23" s="3" t="s">
        <v>41</v>
      </c>
      <c r="F23" s="3">
        <f>F22+F21</f>
        <v>398513.00879379403</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23"/>
  <sheetViews>
    <sheetView workbookViewId="0">
      <selection activeCell="A4" sqref="A4:XFD4"/>
    </sheetView>
  </sheetViews>
  <sheetFormatPr defaultRowHeight="15"/>
  <cols>
    <col min="1" max="1" width="8.85546875" style="8" customWidth="1"/>
    <col min="2" max="2" width="42.85546875" style="9" customWidth="1"/>
    <col min="3" max="3" width="13.7109375" style="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45" t="s">
        <v>0</v>
      </c>
      <c r="B1" s="45"/>
      <c r="C1" s="45"/>
      <c r="D1" s="45"/>
      <c r="E1" s="45"/>
      <c r="F1" s="45"/>
    </row>
    <row r="2" spans="1:6" ht="18.75">
      <c r="A2" s="45" t="s">
        <v>1</v>
      </c>
      <c r="B2" s="45"/>
      <c r="C2" s="45"/>
      <c r="D2" s="45"/>
      <c r="E2" s="45"/>
      <c r="F2" s="45"/>
    </row>
    <row r="3" spans="1:6" ht="51.75" customHeight="1">
      <c r="A3" s="46" t="s">
        <v>45</v>
      </c>
      <c r="B3" s="46"/>
      <c r="C3" s="46"/>
      <c r="D3" s="46"/>
      <c r="E3" s="46"/>
      <c r="F3" s="46"/>
    </row>
    <row r="4" spans="1:6">
      <c r="A4" s="2" t="s">
        <v>3</v>
      </c>
      <c r="B4" s="2" t="s">
        <v>4</v>
      </c>
      <c r="C4" s="2" t="s">
        <v>5</v>
      </c>
      <c r="D4" s="2" t="s">
        <v>6</v>
      </c>
      <c r="E4" s="2" t="s">
        <v>7</v>
      </c>
      <c r="F4" s="2" t="s">
        <v>8</v>
      </c>
    </row>
    <row r="5" spans="1:6" ht="120">
      <c r="A5" s="3" t="s">
        <v>46</v>
      </c>
      <c r="B5" s="3" t="s">
        <v>47</v>
      </c>
      <c r="C5" s="3">
        <v>31.15</v>
      </c>
      <c r="D5" s="3" t="s">
        <v>48</v>
      </c>
      <c r="E5" s="3">
        <v>151.82</v>
      </c>
      <c r="F5" s="3">
        <f>C5*E5</f>
        <v>4729.1929999999993</v>
      </c>
    </row>
    <row r="6" spans="1:6" ht="120">
      <c r="A6" s="3" t="s">
        <v>49</v>
      </c>
      <c r="B6" s="3" t="s">
        <v>50</v>
      </c>
      <c r="C6" s="3">
        <v>2.83</v>
      </c>
      <c r="D6" s="3" t="s">
        <v>48</v>
      </c>
      <c r="E6" s="3">
        <v>347.85</v>
      </c>
      <c r="F6" s="3">
        <f t="shared" ref="F6:F18" si="0">C6*E6</f>
        <v>984.41550000000007</v>
      </c>
    </row>
    <row r="7" spans="1:6" ht="90">
      <c r="A7" s="3" t="s">
        <v>51</v>
      </c>
      <c r="B7" s="3" t="s">
        <v>15</v>
      </c>
      <c r="C7" s="3">
        <v>4.6399999999999997</v>
      </c>
      <c r="D7" s="3" t="s">
        <v>48</v>
      </c>
      <c r="E7" s="3">
        <v>1756.4</v>
      </c>
      <c r="F7" s="3">
        <f t="shared" si="0"/>
        <v>8149.6959999999999</v>
      </c>
    </row>
    <row r="8" spans="1:6" ht="135">
      <c r="A8" s="3" t="s">
        <v>52</v>
      </c>
      <c r="B8" s="3" t="s">
        <v>53</v>
      </c>
      <c r="C8" s="3">
        <v>12.46</v>
      </c>
      <c r="D8" s="3" t="s">
        <v>48</v>
      </c>
      <c r="E8" s="3">
        <v>6082.45</v>
      </c>
      <c r="F8" s="3">
        <f t="shared" si="0"/>
        <v>75787.327000000005</v>
      </c>
    </row>
    <row r="9" spans="1:6" ht="105">
      <c r="A9" s="3" t="s">
        <v>54</v>
      </c>
      <c r="B9" s="3" t="s">
        <v>55</v>
      </c>
      <c r="C9" s="3">
        <v>5.66</v>
      </c>
      <c r="D9" s="3" t="s">
        <v>48</v>
      </c>
      <c r="E9" s="3">
        <v>6308.87</v>
      </c>
      <c r="F9" s="3">
        <f t="shared" si="0"/>
        <v>35708.2042</v>
      </c>
    </row>
    <row r="10" spans="1:6" ht="135">
      <c r="A10" s="3" t="s">
        <v>56</v>
      </c>
      <c r="B10" s="3" t="s">
        <v>57</v>
      </c>
      <c r="C10" s="3">
        <f>F10/E10</f>
        <v>0.66000004385081279</v>
      </c>
      <c r="D10" s="3" t="s">
        <v>58</v>
      </c>
      <c r="E10" s="3">
        <v>82096.539999999994</v>
      </c>
      <c r="F10" s="3">
        <v>54183.72</v>
      </c>
    </row>
    <row r="11" spans="1:6" ht="30">
      <c r="A11" s="3" t="s">
        <v>59</v>
      </c>
      <c r="B11" s="3" t="s">
        <v>60</v>
      </c>
      <c r="C11" s="3">
        <f>F11/E11</f>
        <v>0.99000000865489668</v>
      </c>
      <c r="D11" s="3" t="s">
        <v>58</v>
      </c>
      <c r="E11" s="3">
        <v>80879.070000000007</v>
      </c>
      <c r="F11" s="3">
        <v>80070.28</v>
      </c>
    </row>
    <row r="12" spans="1:6" ht="60">
      <c r="A12" s="3" t="s">
        <v>61</v>
      </c>
      <c r="B12" s="3" t="s">
        <v>62</v>
      </c>
      <c r="C12" s="3">
        <v>44.61</v>
      </c>
      <c r="D12" s="3" t="s">
        <v>63</v>
      </c>
      <c r="E12" s="3">
        <v>194.5</v>
      </c>
      <c r="F12" s="3">
        <f t="shared" si="0"/>
        <v>8676.6450000000004</v>
      </c>
    </row>
    <row r="13" spans="1:6">
      <c r="A13" s="3">
        <v>8</v>
      </c>
      <c r="B13" s="3" t="s">
        <v>30</v>
      </c>
      <c r="C13" s="3"/>
      <c r="D13" s="3"/>
      <c r="E13" s="3"/>
      <c r="F13" s="3"/>
    </row>
    <row r="14" spans="1:6" ht="18">
      <c r="A14" s="3" t="s">
        <v>31</v>
      </c>
      <c r="B14" s="3" t="s">
        <v>64</v>
      </c>
      <c r="C14" s="3">
        <v>7.79</v>
      </c>
      <c r="D14" s="3" t="s">
        <v>65</v>
      </c>
      <c r="E14" s="3">
        <v>848.82</v>
      </c>
      <c r="F14" s="3">
        <f t="shared" si="0"/>
        <v>6612.3078000000005</v>
      </c>
    </row>
    <row r="15" spans="1:6" ht="18">
      <c r="A15" s="3" t="s">
        <v>33</v>
      </c>
      <c r="B15" s="3" t="s">
        <v>66</v>
      </c>
      <c r="C15" s="3">
        <v>2.83</v>
      </c>
      <c r="D15" s="3" t="s">
        <v>65</v>
      </c>
      <c r="E15" s="3">
        <v>447.06</v>
      </c>
      <c r="F15" s="3">
        <f t="shared" si="0"/>
        <v>1265.1798000000001</v>
      </c>
    </row>
    <row r="16" spans="1:6" ht="18">
      <c r="A16" s="3" t="s">
        <v>35</v>
      </c>
      <c r="B16" s="3" t="s">
        <v>67</v>
      </c>
      <c r="C16" s="3">
        <v>4.6399999999999997</v>
      </c>
      <c r="D16" s="3" t="s">
        <v>65</v>
      </c>
      <c r="E16" s="3">
        <v>679.66</v>
      </c>
      <c r="F16" s="3">
        <f t="shared" si="0"/>
        <v>3153.6223999999997</v>
      </c>
    </row>
    <row r="17" spans="1:6" ht="18">
      <c r="A17" s="3" t="s">
        <v>37</v>
      </c>
      <c r="B17" s="3" t="s">
        <v>68</v>
      </c>
      <c r="C17" s="3">
        <v>15.58</v>
      </c>
      <c r="D17" s="3" t="s">
        <v>65</v>
      </c>
      <c r="E17" s="3">
        <v>447.06</v>
      </c>
      <c r="F17" s="3">
        <f t="shared" si="0"/>
        <v>6965.1948000000002</v>
      </c>
    </row>
    <row r="18" spans="1:6" ht="18">
      <c r="A18" s="3" t="s">
        <v>39</v>
      </c>
      <c r="B18" s="3" t="s">
        <v>40</v>
      </c>
      <c r="C18" s="3">
        <v>31.15</v>
      </c>
      <c r="D18" s="3" t="s">
        <v>65</v>
      </c>
      <c r="E18" s="3">
        <v>117.54</v>
      </c>
      <c r="F18" s="3">
        <f t="shared" si="0"/>
        <v>3661.3710000000001</v>
      </c>
    </row>
    <row r="19" spans="1:6">
      <c r="A19" s="3"/>
      <c r="B19" s="3"/>
      <c r="C19" s="3"/>
      <c r="D19" s="3"/>
      <c r="E19" s="3" t="s">
        <v>41</v>
      </c>
      <c r="F19" s="3">
        <f>SUM(F5:F18)</f>
        <v>289947.15649999998</v>
      </c>
    </row>
    <row r="20" spans="1:6">
      <c r="A20" s="4"/>
      <c r="B20" s="5"/>
      <c r="C20" s="6"/>
      <c r="D20" s="7"/>
      <c r="E20" s="3" t="s">
        <v>42</v>
      </c>
      <c r="F20" s="3">
        <f>F19*18/100</f>
        <v>52190.488169999997</v>
      </c>
    </row>
    <row r="21" spans="1:6">
      <c r="A21" s="4"/>
      <c r="B21" s="5"/>
      <c r="C21" s="6"/>
      <c r="D21" s="7"/>
      <c r="E21" s="3"/>
      <c r="F21" s="3">
        <f>F20+F19</f>
        <v>342137.64466999995</v>
      </c>
    </row>
    <row r="22" spans="1:6">
      <c r="A22" s="4"/>
      <c r="B22" s="5"/>
      <c r="C22" s="6"/>
      <c r="D22" s="7"/>
      <c r="E22" s="3" t="s">
        <v>43</v>
      </c>
      <c r="F22" s="3">
        <f>F21*1/100</f>
        <v>3421.3764466999996</v>
      </c>
    </row>
    <row r="23" spans="1:6">
      <c r="A23" s="4"/>
      <c r="B23" s="5"/>
      <c r="C23" s="6"/>
      <c r="D23" s="7"/>
      <c r="E23" s="3" t="s">
        <v>41</v>
      </c>
      <c r="F23" s="3">
        <f>F22+F21</f>
        <v>345559.02111669997</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Sheet1</vt:lpstr>
      <vt:lpstr>Sheet2</vt:lpstr>
      <vt:lpstr>Sheet3</vt:lpstr>
      <vt:lpstr>Sheet4</vt:lpstr>
      <vt:lpstr>Sheet5</vt:lpstr>
      <vt:lpstr>Sheet6</vt:lpstr>
      <vt:lpstr>Sheet7</vt:lpstr>
      <vt:lpstr>Sheet8</vt:lpstr>
      <vt:lpstr>Sheet9</vt:lpstr>
      <vt:lpstr>Sheet10</vt:lpstr>
      <vt:lpstr>Sheet11</vt:lpstr>
      <vt:lpstr>Sheet12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2023-04-01T06:08:26Z</dcterms:created>
  <dcterms:modified xsi:type="dcterms:W3CDTF">2023-04-01T07:41:12Z</dcterms:modified>
</cp:coreProperties>
</file>