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<sst xmlns="http://schemas.openxmlformats.org/spreadsheetml/2006/main" count="150" uniqueCount="75">
  <si>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</si>
  <si>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</si>
  <si>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</si>
  <si>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</si>
  <si>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</si>
  <si>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</si>
  <si>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</si>
  <si>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</si>
  <si>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</si>
  <si>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</si>
  <si>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</si>
  <si>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</si>
  <si>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</si>
  <si>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</si>
  <si>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</si>
  <si>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</si>
  <si>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</si>
  <si>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</si>
  <si>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</si>
  <si>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</si>
  <si>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</si>
  <si>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</si>
  <si>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</si>
  <si>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</si>
  <si>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</si>
  <si>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</si>
  <si>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</si>
  <si>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</si>
  <si>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</si>
  <si>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</si>
  <si>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</si>
  <si>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</si>
  <si>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</si>
  <si>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</si>
  <si>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</si>
  <si>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</si>
  <si>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</si>
  <si>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</si>
  <si>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</si>
  <si>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</si>
  <si>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</si>
  <si>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</si>
  <si>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</si>
  <si>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</si>
  <si>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</si>
  <si>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</si>
  <si>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</si>
  <si>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</si>
  <si>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</si>
  <si>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</si>
  <si>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</si>
  <si>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</si>
  <si>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</si>
  <si>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</si>
  <si>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Providing 12mm thick  cement plaster (1:6) with clean coarse sand of F.M 1.5 including screening, curing with all leads and lifts of water, scaffolding taxes and royalty all complete as per building specification and direction of E/I</t>
  </si>
  <si>
    <t>MT</t>
  </si>
  <si>
    <t>Sqm</t>
  </si>
  <si>
    <t>Tender Inviting Authority: SUPERINTENDING ENGINEER</t>
  </si>
  <si>
    <t>Name of Work: Construction of Precast Bounday Piller.</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</si>
  <si>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</si>
  <si>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</si>
  <si>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designation 75A one brick flat soling joints filled with local sand including cost of watering taxes royalty all complete as per building specification and direction of E/I.</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</si>
  <si>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</si>
  <si>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</si>
  <si>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</si>
  <si>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</si>
  <si>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r>
      <t>Per M</t>
    </r>
    <r>
      <rPr>
        <b/>
        <vertAlign val="superscript"/>
        <sz val="10"/>
        <rFont val="Times New Roman"/>
        <family val="1"/>
      </rPr>
      <t>3</t>
    </r>
  </si>
  <si>
    <t>5.1.1
+
5.1.2</t>
  </si>
  <si>
    <t>5.1.10</t>
  </si>
  <si>
    <t>5.6.1</t>
  </si>
  <si>
    <t>5.3.2</t>
  </si>
  <si>
    <t>5.3.14</t>
  </si>
  <si>
    <t>5.5.5</t>
  </si>
  <si>
    <t>5.7.3</t>
  </si>
  <si>
    <t>5.8.24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</si>
</sst>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b/>
      <vertAlign val="superscript"/>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b/>
      <u val="single"/>
      <sz val="16"/>
      <color rgb="FFFF0000"/>
      <name val="Arial"/>
      <family val="2"/>
    </font>
    <font>
      <sz val="10"/>
      <color rgb="FF000000"/>
      <name val="Courier New"/>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4"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167" fontId="69" fillId="33" borderId="10" xfId="64" applyNumberFormat="1" applyFont="1" applyFill="1" applyBorder="1" applyAlignment="1" applyProtection="1">
      <alignment horizontal="center" vertical="center"/>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70"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1" fillId="0" borderId="11" xfId="0" applyNumberFormat="1" applyFont="1" applyFill="1" applyBorder="1" applyAlignment="1">
      <alignment horizontal="center"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11" xfId="59" applyNumberFormat="1" applyFont="1" applyFill="1" applyBorder="1" applyAlignment="1">
      <alignment horizontal="center" vertical="center" wrapText="1" readingOrder="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5"/>
  <sheetViews>
    <sheetView showGridLines="0" zoomScalePageLayoutView="0" workbookViewId="0" topLeftCell="A1">
      <selection activeCell="D15" sqref="D15:F21"/>
    </sheetView>
  </sheetViews>
  <sheetFormatPr defaultColWidth="9.140625" defaultRowHeight="15"/>
  <cols>
    <col min="1" max="1" width="13.57421875" style="29" customWidth="1"/>
    <col min="2" max="2" width="44.57421875" style="29" customWidth="1"/>
    <col min="3" max="3" width="12.8515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hidden="1" customWidth="1"/>
    <col min="54" max="54" width="20.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2" t="str">
        <f>B2&amp;" BoQ"</f>
        <v>Percentage BoQ</v>
      </c>
      <c r="B1" s="72"/>
      <c r="C1" s="72"/>
      <c r="D1" s="72"/>
      <c r="E1" s="72"/>
      <c r="F1" s="72"/>
      <c r="G1" s="72"/>
      <c r="H1" s="72"/>
      <c r="I1" s="72"/>
      <c r="J1" s="72"/>
      <c r="K1" s="72"/>
      <c r="L1" s="72"/>
      <c r="O1" s="2"/>
      <c r="P1" s="2"/>
      <c r="Q1" s="3"/>
      <c r="IE1" s="3"/>
      <c r="IF1" s="3"/>
      <c r="IG1" s="3"/>
      <c r="IH1" s="3"/>
      <c r="II1" s="3"/>
    </row>
    <row r="2" spans="1:17" s="1" customFormat="1" ht="25.5" customHeight="1" hidden="1">
      <c r="A2" s="31" t="s">
        <v>4</v>
      </c>
      <c r="B2" s="31" t="s">
        <v>44</v>
      </c>
      <c r="C2" s="31" t="s">
        <v>5</v>
      </c>
      <c r="D2" s="31" t="s">
        <v>6</v>
      </c>
      <c r="E2" s="31" t="s">
        <v>7</v>
      </c>
      <c r="J2" s="4"/>
      <c r="K2" s="4"/>
      <c r="L2" s="4"/>
      <c r="O2" s="2"/>
      <c r="P2" s="2"/>
      <c r="Q2" s="3"/>
    </row>
    <row r="3" spans="1:243" s="1" customFormat="1" ht="30" customHeight="1" hidden="1">
      <c r="A3" s="1" t="s">
        <v>49</v>
      </c>
      <c r="C3" s="1" t="s">
        <v>48</v>
      </c>
      <c r="IE3" s="3"/>
      <c r="IF3" s="3"/>
      <c r="IG3" s="3"/>
      <c r="IH3" s="3"/>
      <c r="II3" s="3"/>
    </row>
    <row r="4" spans="1:243" s="5" customFormat="1" ht="30.75" customHeight="1">
      <c r="A4" s="73" t="s">
        <v>57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41.25" customHeight="1">
      <c r="A5" s="73" t="s">
        <v>58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75"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4" t="s">
        <v>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37.5" customHeight="1">
      <c r="A8" s="32" t="s">
        <v>9</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6" t="s">
        <v>10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11" t="s">
        <v>1</v>
      </c>
      <c r="D11" s="11" t="s">
        <v>18</v>
      </c>
      <c r="E11" s="11" t="s">
        <v>19</v>
      </c>
      <c r="F11" s="11" t="s">
        <v>2</v>
      </c>
      <c r="G11" s="11"/>
      <c r="H11" s="11"/>
      <c r="I11" s="11" t="s">
        <v>20</v>
      </c>
      <c r="J11" s="11" t="s">
        <v>21</v>
      </c>
      <c r="K11" s="11" t="s">
        <v>22</v>
      </c>
      <c r="L11" s="11" t="s">
        <v>23</v>
      </c>
      <c r="M11" s="3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32</v>
      </c>
      <c r="BB11" s="34" t="s">
        <v>33</v>
      </c>
      <c r="BC11" s="34"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5">
        <v>1</v>
      </c>
      <c r="B13" s="36" t="s">
        <v>50</v>
      </c>
      <c r="C13" s="79" t="s">
        <v>35</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3">
        <v>1</v>
      </c>
      <c r="IF13" s="23" t="s">
        <v>36</v>
      </c>
      <c r="IG13" s="23" t="s">
        <v>37</v>
      </c>
      <c r="IH13" s="23">
        <v>10</v>
      </c>
      <c r="II13" s="23" t="s">
        <v>38</v>
      </c>
    </row>
    <row r="14" spans="1:243" s="22" customFormat="1" ht="171">
      <c r="A14" s="35">
        <v>1.01</v>
      </c>
      <c r="B14" s="43" t="s">
        <v>59</v>
      </c>
      <c r="C14" s="79" t="s">
        <v>67</v>
      </c>
      <c r="D14" s="65">
        <v>1</v>
      </c>
      <c r="E14" s="65" t="s">
        <v>53</v>
      </c>
      <c r="F14" s="65">
        <v>112.53</v>
      </c>
      <c r="G14" s="24"/>
      <c r="H14" s="16"/>
      <c r="I14" s="38" t="s">
        <v>40</v>
      </c>
      <c r="J14" s="17">
        <f>IF(I14="Less(-)",-1,1)</f>
        <v>1</v>
      </c>
      <c r="K14" s="18" t="s">
        <v>45</v>
      </c>
      <c r="L14" s="18" t="s">
        <v>7</v>
      </c>
      <c r="M14" s="44"/>
      <c r="N14" s="24"/>
      <c r="O14" s="24"/>
      <c r="P14" s="45"/>
      <c r="Q14" s="24"/>
      <c r="R14" s="24"/>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2">
        <f>total_amount_ba($B$2,$D$2,D14,F14,J14,K14,M14)</f>
        <v>112.53</v>
      </c>
      <c r="BB14" s="21">
        <f>BA14+SUM(N14:AZ14)</f>
        <v>112.53</v>
      </c>
      <c r="BC14" s="43" t="str">
        <f>SpellNumber(L14,BB14)</f>
        <v>INR  One Hundred &amp; Twelve  and Paise Fifty Three Only</v>
      </c>
      <c r="IE14" s="23"/>
      <c r="IF14" s="23"/>
      <c r="IG14" s="23"/>
      <c r="IH14" s="23"/>
      <c r="II14" s="23"/>
    </row>
    <row r="15" spans="1:243" s="22" customFormat="1" ht="128.25">
      <c r="A15" s="35">
        <v>2</v>
      </c>
      <c r="B15" s="43" t="s">
        <v>60</v>
      </c>
      <c r="C15" s="79" t="s">
        <v>68</v>
      </c>
      <c r="D15" s="65">
        <v>1</v>
      </c>
      <c r="E15" s="65" t="s">
        <v>66</v>
      </c>
      <c r="F15" s="65">
        <v>228.47</v>
      </c>
      <c r="G15" s="24"/>
      <c r="H15" s="16"/>
      <c r="I15" s="38" t="s">
        <v>40</v>
      </c>
      <c r="J15" s="17">
        <f>IF(I15="Less(-)",-1,1)</f>
        <v>1</v>
      </c>
      <c r="K15" s="18" t="s">
        <v>45</v>
      </c>
      <c r="L15" s="18" t="s">
        <v>7</v>
      </c>
      <c r="M15" s="44"/>
      <c r="N15" s="24"/>
      <c r="O15" s="24"/>
      <c r="P15" s="45"/>
      <c r="Q15" s="24"/>
      <c r="R15" s="24"/>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2">
        <f aca="true" t="shared" si="0" ref="BA15:BA21">total_amount_ba($B$2,$D$2,D15,F15,J15,K15,M15)</f>
        <v>228.47</v>
      </c>
      <c r="BB15" s="21">
        <f aca="true" t="shared" si="1" ref="BB15:BB21">BA15+SUM(N15:AZ15)</f>
        <v>228.47</v>
      </c>
      <c r="BC15" s="43" t="str">
        <f aca="true" t="shared" si="2" ref="BC15:BC21">SpellNumber(L15,BB15)</f>
        <v>INR  Two Hundred &amp; Twenty Eight  and Paise Forty Seven Only</v>
      </c>
      <c r="IE15" s="23"/>
      <c r="IF15" s="23"/>
      <c r="IG15" s="23"/>
      <c r="IH15" s="23"/>
      <c r="II15" s="23"/>
    </row>
    <row r="16" spans="1:243" s="22" customFormat="1" ht="71.25">
      <c r="A16" s="35">
        <v>3</v>
      </c>
      <c r="B16" s="43" t="s">
        <v>61</v>
      </c>
      <c r="C16" s="79" t="s">
        <v>69</v>
      </c>
      <c r="D16" s="65">
        <v>1</v>
      </c>
      <c r="E16" s="65" t="s">
        <v>56</v>
      </c>
      <c r="F16" s="65">
        <v>233.78</v>
      </c>
      <c r="G16" s="24"/>
      <c r="H16" s="16"/>
      <c r="I16" s="38" t="s">
        <v>40</v>
      </c>
      <c r="J16" s="17">
        <f>IF(I16="Less(-)",-1,1)</f>
        <v>1</v>
      </c>
      <c r="K16" s="18" t="s">
        <v>45</v>
      </c>
      <c r="L16" s="18" t="s">
        <v>7</v>
      </c>
      <c r="M16" s="44"/>
      <c r="N16" s="24"/>
      <c r="O16" s="24"/>
      <c r="P16" s="45"/>
      <c r="Q16" s="24"/>
      <c r="R16" s="24"/>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2">
        <f t="shared" si="0"/>
        <v>233.78</v>
      </c>
      <c r="BB16" s="21">
        <f t="shared" si="1"/>
        <v>233.78</v>
      </c>
      <c r="BC16" s="43" t="str">
        <f t="shared" si="2"/>
        <v>INR  Two Hundred &amp; Thirty Three  and Paise Seventy Eight Only</v>
      </c>
      <c r="IE16" s="23"/>
      <c r="IF16" s="23"/>
      <c r="IG16" s="23"/>
      <c r="IH16" s="23"/>
      <c r="II16" s="23"/>
    </row>
    <row r="17" spans="1:243" s="22" customFormat="1" ht="156.75">
      <c r="A17" s="35">
        <v>4</v>
      </c>
      <c r="B17" s="43" t="s">
        <v>62</v>
      </c>
      <c r="C17" s="79" t="s">
        <v>70</v>
      </c>
      <c r="D17" s="65">
        <v>1</v>
      </c>
      <c r="E17" s="65" t="s">
        <v>66</v>
      </c>
      <c r="F17" s="65">
        <v>5913.66</v>
      </c>
      <c r="G17" s="24"/>
      <c r="H17" s="16"/>
      <c r="I17" s="38" t="s">
        <v>40</v>
      </c>
      <c r="J17" s="17">
        <f>IF(I17="Less(-)",-1,1)</f>
        <v>1</v>
      </c>
      <c r="K17" s="18" t="s">
        <v>45</v>
      </c>
      <c r="L17" s="18" t="s">
        <v>7</v>
      </c>
      <c r="M17" s="44"/>
      <c r="N17" s="24"/>
      <c r="O17" s="24"/>
      <c r="P17" s="45"/>
      <c r="Q17" s="24"/>
      <c r="R17" s="24"/>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2">
        <f t="shared" si="0"/>
        <v>5913.66</v>
      </c>
      <c r="BB17" s="21">
        <f t="shared" si="1"/>
        <v>5913.66</v>
      </c>
      <c r="BC17" s="43" t="str">
        <f t="shared" si="2"/>
        <v>INR  Five Thousand Nine Hundred &amp; Thirteen  and Paise Sixty Six Only</v>
      </c>
      <c r="IE17" s="23"/>
      <c r="IF17" s="23"/>
      <c r="IG17" s="23"/>
      <c r="IH17" s="23"/>
      <c r="II17" s="23"/>
    </row>
    <row r="18" spans="1:243" s="22" customFormat="1" ht="142.5">
      <c r="A18" s="35">
        <v>5</v>
      </c>
      <c r="B18" s="43" t="s">
        <v>63</v>
      </c>
      <c r="C18" s="79" t="s">
        <v>71</v>
      </c>
      <c r="D18" s="65">
        <v>1</v>
      </c>
      <c r="E18" s="65" t="s">
        <v>53</v>
      </c>
      <c r="F18" s="65">
        <v>7647.84</v>
      </c>
      <c r="G18" s="24"/>
      <c r="H18" s="16"/>
      <c r="I18" s="38" t="s">
        <v>40</v>
      </c>
      <c r="J18" s="17">
        <f>IF(I18="Less(-)",-1,1)</f>
        <v>1</v>
      </c>
      <c r="K18" s="18" t="s">
        <v>45</v>
      </c>
      <c r="L18" s="18" t="s">
        <v>7</v>
      </c>
      <c r="M18" s="44"/>
      <c r="N18" s="24"/>
      <c r="O18" s="24"/>
      <c r="P18" s="45"/>
      <c r="Q18" s="24"/>
      <c r="R18" s="24"/>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2">
        <f t="shared" si="0"/>
        <v>7647.84</v>
      </c>
      <c r="BB18" s="21">
        <f t="shared" si="1"/>
        <v>7647.84</v>
      </c>
      <c r="BC18" s="43" t="str">
        <f t="shared" si="2"/>
        <v>INR  Seven Thousand Six Hundred &amp; Forty Seven  and Paise Eighty Four Only</v>
      </c>
      <c r="IE18" s="23"/>
      <c r="IF18" s="23"/>
      <c r="IG18" s="23"/>
      <c r="IH18" s="23"/>
      <c r="II18" s="23"/>
    </row>
    <row r="19" spans="1:243" s="22" customFormat="1" ht="142.5">
      <c r="A19" s="35">
        <v>6</v>
      </c>
      <c r="B19" s="43" t="s">
        <v>64</v>
      </c>
      <c r="C19" s="79" t="s">
        <v>72</v>
      </c>
      <c r="D19" s="65">
        <v>1</v>
      </c>
      <c r="E19" s="65" t="s">
        <v>55</v>
      </c>
      <c r="F19" s="65">
        <v>53433.91</v>
      </c>
      <c r="G19" s="24"/>
      <c r="H19" s="16"/>
      <c r="I19" s="38" t="s">
        <v>40</v>
      </c>
      <c r="J19" s="17">
        <f>IF(I19="Less(-)",-1,1)</f>
        <v>1</v>
      </c>
      <c r="K19" s="18" t="s">
        <v>45</v>
      </c>
      <c r="L19" s="18" t="s">
        <v>7</v>
      </c>
      <c r="M19" s="44"/>
      <c r="N19" s="24"/>
      <c r="O19" s="24"/>
      <c r="P19" s="45"/>
      <c r="Q19" s="24"/>
      <c r="R19" s="24"/>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2">
        <f t="shared" si="0"/>
        <v>53433.91</v>
      </c>
      <c r="BB19" s="21">
        <f t="shared" si="1"/>
        <v>53433.91</v>
      </c>
      <c r="BC19" s="43" t="str">
        <f t="shared" si="2"/>
        <v>INR  Fifty Three Thousand Four Hundred &amp; Thirty Three  and Paise Ninety One Only</v>
      </c>
      <c r="IE19" s="23"/>
      <c r="IF19" s="23"/>
      <c r="IG19" s="23"/>
      <c r="IH19" s="23"/>
      <c r="II19" s="23"/>
    </row>
    <row r="20" spans="1:243" s="22" customFormat="1" ht="85.5">
      <c r="A20" s="35">
        <v>7</v>
      </c>
      <c r="B20" s="43" t="s">
        <v>54</v>
      </c>
      <c r="C20" s="79" t="s">
        <v>73</v>
      </c>
      <c r="D20" s="65">
        <v>1</v>
      </c>
      <c r="E20" s="65" t="s">
        <v>56</v>
      </c>
      <c r="F20" s="65">
        <v>125.34</v>
      </c>
      <c r="G20" s="24"/>
      <c r="H20" s="16"/>
      <c r="I20" s="38" t="s">
        <v>40</v>
      </c>
      <c r="J20" s="17">
        <f>IF(I20="Less(-)",-1,1)</f>
        <v>1</v>
      </c>
      <c r="K20" s="18" t="s">
        <v>45</v>
      </c>
      <c r="L20" s="18" t="s">
        <v>7</v>
      </c>
      <c r="M20" s="44"/>
      <c r="N20" s="24"/>
      <c r="O20" s="24"/>
      <c r="P20" s="45"/>
      <c r="Q20" s="24"/>
      <c r="R20" s="24"/>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2">
        <f t="shared" si="0"/>
        <v>125.34</v>
      </c>
      <c r="BB20" s="21">
        <f t="shared" si="1"/>
        <v>125.34</v>
      </c>
      <c r="BC20" s="43" t="str">
        <f t="shared" si="2"/>
        <v>INR  One Hundred &amp; Twenty Five  and Paise Thirty Four Only</v>
      </c>
      <c r="IE20" s="23"/>
      <c r="IF20" s="23"/>
      <c r="IG20" s="23"/>
      <c r="IH20" s="23"/>
      <c r="II20" s="23"/>
    </row>
    <row r="21" spans="1:243" s="22" customFormat="1" ht="99.75">
      <c r="A21" s="35">
        <v>8</v>
      </c>
      <c r="B21" s="43" t="s">
        <v>65</v>
      </c>
      <c r="C21" s="79" t="s">
        <v>74</v>
      </c>
      <c r="D21" s="65">
        <v>1</v>
      </c>
      <c r="E21" s="65" t="s">
        <v>56</v>
      </c>
      <c r="F21" s="65">
        <v>81.14</v>
      </c>
      <c r="G21" s="24"/>
      <c r="H21" s="16"/>
      <c r="I21" s="38" t="s">
        <v>40</v>
      </c>
      <c r="J21" s="17">
        <f>IF(I21="Less(-)",-1,1)</f>
        <v>1</v>
      </c>
      <c r="K21" s="18" t="s">
        <v>45</v>
      </c>
      <c r="L21" s="18" t="s">
        <v>7</v>
      </c>
      <c r="M21" s="44"/>
      <c r="N21" s="24"/>
      <c r="O21" s="24"/>
      <c r="P21" s="45"/>
      <c r="Q21" s="24"/>
      <c r="R21" s="24"/>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2">
        <f t="shared" si="0"/>
        <v>81.14</v>
      </c>
      <c r="BB21" s="21">
        <f t="shared" si="1"/>
        <v>81.14</v>
      </c>
      <c r="BC21" s="43" t="str">
        <f t="shared" si="2"/>
        <v>INR  Eighty One and Paise Fourteen Only</v>
      </c>
      <c r="IE21" s="23"/>
      <c r="IF21" s="23"/>
      <c r="IG21" s="23"/>
      <c r="IH21" s="23"/>
      <c r="II21" s="23"/>
    </row>
    <row r="22" spans="1:243" s="22" customFormat="1" ht="28.5">
      <c r="A22" s="46" t="s">
        <v>43</v>
      </c>
      <c r="B22" s="43"/>
      <c r="C22" s="48"/>
      <c r="D22" s="49"/>
      <c r="E22" s="49"/>
      <c r="F22" s="49"/>
      <c r="G22" s="49"/>
      <c r="H22" s="50"/>
      <c r="I22" s="50"/>
      <c r="J22" s="50"/>
      <c r="K22" s="50"/>
      <c r="L22" s="51"/>
      <c r="BA22" s="52">
        <f>SUM(BA13:BA21)</f>
        <v>67776.67</v>
      </c>
      <c r="BB22" s="63">
        <f>SUM(BB14:BB21)</f>
        <v>67776.67</v>
      </c>
      <c r="BC22" s="43" t="str">
        <f>SpellNumber($E$2,BB22)</f>
        <v>INR  Sixty Seven Thousand Seven Hundred &amp; Seventy Six  and Paise Sixty Seven Only</v>
      </c>
      <c r="IE22" s="23">
        <v>4</v>
      </c>
      <c r="IF22" s="23" t="s">
        <v>41</v>
      </c>
      <c r="IG22" s="23" t="s">
        <v>42</v>
      </c>
      <c r="IH22" s="23">
        <v>10</v>
      </c>
      <c r="II22" s="23" t="s">
        <v>39</v>
      </c>
    </row>
    <row r="23" spans="1:243" s="27" customFormat="1" ht="33.75" customHeight="1">
      <c r="A23" s="47" t="s">
        <v>47</v>
      </c>
      <c r="B23" s="53"/>
      <c r="C23" s="25"/>
      <c r="D23" s="54"/>
      <c r="E23" s="55" t="s">
        <v>52</v>
      </c>
      <c r="F23" s="56"/>
      <c r="G23" s="57"/>
      <c r="H23" s="26"/>
      <c r="I23" s="26"/>
      <c r="J23" s="26"/>
      <c r="K23" s="58"/>
      <c r="L23" s="59"/>
      <c r="M23" s="60"/>
      <c r="O23" s="22"/>
      <c r="P23" s="22"/>
      <c r="Q23" s="22"/>
      <c r="R23" s="22"/>
      <c r="S23" s="22"/>
      <c r="BA23" s="61">
        <f>IF(ISBLANK(F23),0,IF(E23="Excess (+)",ROUND(BA22+(BA22*F23),2),IF(E23="Less (-)",ROUND(BA22+(BA22*F23*(-1)),2),IF(E23="At Par",BA22,0))))</f>
        <v>0</v>
      </c>
      <c r="BB23" s="64">
        <f>ROUND(BA23,0)</f>
        <v>0</v>
      </c>
      <c r="BC23" s="43" t="str">
        <f>SpellNumber($E$2,BA23)</f>
        <v>INR Zero Only</v>
      </c>
      <c r="IE23" s="28"/>
      <c r="IF23" s="28"/>
      <c r="IG23" s="28"/>
      <c r="IH23" s="28"/>
      <c r="II23" s="28"/>
    </row>
    <row r="24" spans="1:243" s="27" customFormat="1" ht="41.25" customHeight="1">
      <c r="A24" s="46" t="s">
        <v>46</v>
      </c>
      <c r="B24" s="46"/>
      <c r="C24" s="69" t="str">
        <f>SpellNumber($E$2,BA23)</f>
        <v>INR Zero Only</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1"/>
      <c r="IE24" s="28"/>
      <c r="IF24" s="28"/>
      <c r="IG24" s="28"/>
      <c r="IH24" s="28"/>
      <c r="II24" s="28"/>
    </row>
    <row r="25" spans="3:243" s="12" customFormat="1" ht="15">
      <c r="C25" s="29"/>
      <c r="D25" s="29"/>
      <c r="E25" s="29"/>
      <c r="F25" s="29"/>
      <c r="G25" s="29"/>
      <c r="H25" s="29"/>
      <c r="I25" s="29"/>
      <c r="J25" s="29"/>
      <c r="K25" s="29"/>
      <c r="L25" s="29"/>
      <c r="M25" s="29"/>
      <c r="O25" s="29"/>
      <c r="BA25" s="29"/>
      <c r="BC25" s="29"/>
      <c r="IE25" s="13"/>
      <c r="IF25" s="13"/>
      <c r="IG25" s="13"/>
      <c r="IH25" s="13"/>
      <c r="II25" s="13"/>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sheetProtection password="DA1B" sheet="1"/>
  <mergeCells count="8">
    <mergeCell ref="A9:BC9"/>
    <mergeCell ref="C24:BC24"/>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E23">
      <formula1>"Select, Excess (+), Less (-)"</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allowBlank="1" showInputMessage="1" showErrorMessage="1" promptTitle="Units" prompt="Please enter Units in text" sqref="E13:E21"/>
    <dataValidation type="list" allowBlank="1" showInputMessage="1" showErrorMessage="1" sqref="L19 L20 L13 L14 L15 L16 L17 L18 L2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allowBlank="1" showInputMessage="1" showErrorMessage="1" promptTitle="Itemcode/Make" prompt="Please enter text" sqref="C13:C21"/>
    <dataValidation type="decimal" allowBlank="1" showInputMessage="1" showErrorMessage="1" errorTitle="Invalid Entry" error="Only Numeric Values are allowed. " sqref="A13:A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3</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2015-01-07T05:41:29Z</cp:lastPrinted>
  <dcterms:created xsi:type="dcterms:W3CDTF">2009-01-30T06:42:42Z</dcterms:created>
  <dcterms:modified xsi:type="dcterms:W3CDTF">2018-06-01T05:19:22Z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