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<sst xmlns="http://schemas.openxmlformats.org/spreadsheetml/2006/main" count="150" uniqueCount="75">
  <si>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</si>
  <si>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</si>
  <si>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</si>
  <si>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</si>
  <si>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</si>
  <si>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</si>
  <si>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</si>
  <si>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</si>
  <si>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</si>
  <si>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</si>
  <si>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</si>
  <si>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</si>
  <si>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</si>
  <si>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</si>
  <si>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</si>
  <si>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</si>
  <si>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</si>
  <si>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</si>
  <si>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</si>
  <si>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</si>
  <si>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</si>
  <si>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</si>
  <si>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</si>
  <si>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</si>
  <si>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</si>
  <si>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</si>
  <si>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</si>
  <si>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</si>
  <si>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</si>
  <si>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</si>
  <si>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</si>
  <si>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</si>
  <si>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</si>
  <si>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</si>
  <si>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</si>
  <si>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BI01010001010000000000000515BI0100001112</t>
  </si>
  <si>
    <t>Construction of chamber for 100mm sluices valve</t>
  </si>
  <si>
    <t>item1</t>
  </si>
  <si>
    <t>1 Nos</t>
  </si>
  <si>
    <t>Nos</t>
  </si>
  <si>
    <t>Excess(+)</t>
  </si>
  <si>
    <t>Construction of chamber for 100mm sluice plates</t>
  </si>
  <si>
    <t>item5</t>
  </si>
  <si>
    <t>Total in Figures</t>
  </si>
  <si>
    <t>Percentage</t>
  </si>
  <si>
    <t>Full Conversion</t>
  </si>
  <si>
    <t>Quoted Rate in Words</t>
  </si>
  <si>
    <t>Quoted Rate in Figures</t>
  </si>
  <si>
    <t>IOCL</t>
  </si>
  <si>
    <t>Select, At Par, Excess (+), Less (-)</t>
  </si>
  <si>
    <t>Labour for cleaning the work site before and after work etc.</t>
  </si>
  <si>
    <t xml:space="preserve">Contract No:  </t>
  </si>
  <si>
    <t>Select</t>
  </si>
  <si>
    <t>CUM</t>
  </si>
  <si>
    <t>Providing 12mm thick  cement plaster (1:6) with clean coarse sand of F.M 1.5 including screening, curing with all leads and lifts of water, scaffolding taxes and royalty all complete as per building specification and direction of E/I</t>
  </si>
  <si>
    <t>MT</t>
  </si>
  <si>
    <t>Sqm</t>
  </si>
  <si>
    <t>Tender Inviting Authority: SUPERINTENDING ENGINEER</t>
  </si>
  <si>
    <t>Name of Work: Construction of Precast Bounday Piller.</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</si>
  <si>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</si>
  <si>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</si>
  <si>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t>Providing designation 75A one brick flat soling joints filled with local sand including cost of watering taxes royalty all complete as per building specification and direction of E/I.</t>
  </si>
  <si>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</si>
  <si>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Providing R.C.C.M 150 with  nominal mix of (1:2:4) in columns with approved quality of stone chips 20mm to 6mm size graded and clean coarse sand of F.M 2.5 to 3 including screening, shuttering, mixing cement concrete in mixer and placing in position, vibrating, striking, curing, taxes and royalty all complete as per building specification and direction  of E/I</t>
  </si>
  <si>
    <t>Providing Tor steel  reinforecement  of 10mm . to 12mm  &amp; 16mm. dia  bars  as per approved design and drawing  drawing excluding  carriage  of M.S bars  to work site  cutting bending and  binding with annealed  wire with cost of wire removal of rust placing  the rods in position TMT Fe 500 all complete as per building specification and  direction of E/I.</t>
  </si>
  <si>
    <t xml:space="preserve">Providing two coat of snowcem  of approved shade and make over a coat of cement primer on new surface including preparing the plastered surface smooth with sand paper, scaffolding, curing and taxes all complete as per building specification and direction </t>
  </si>
  <si>
    <r>
      <t>Per M</t>
    </r>
    <r>
      <rPr>
        <b/>
        <vertAlign val="superscript"/>
        <sz val="10"/>
        <rFont val="Times New Roman"/>
        <family val="1"/>
      </rPr>
      <t>3</t>
    </r>
  </si>
  <si>
    <t>5.1.1
+
5.1.2</t>
  </si>
  <si>
    <t>5.1.10</t>
  </si>
  <si>
    <t>5.6.1</t>
  </si>
  <si>
    <t>5.3.2</t>
  </si>
  <si>
    <t>5.3.14</t>
  </si>
  <si>
    <t>5.5.5</t>
  </si>
  <si>
    <t>5.7.3</t>
  </si>
  <si>
    <t>5.8.24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</si>
</sst>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vertAlign val="superscrip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1"/>
      <color indexed="16"/>
      <name val="Arial"/>
      <family val="2"/>
    </font>
    <font>
      <b/>
      <sz val="14"/>
      <color indexed="57"/>
      <name val="Arial"/>
      <family val="2"/>
    </font>
    <font>
      <sz val="11"/>
      <color indexed="8"/>
      <name val="Arial"/>
      <family val="2"/>
    </font>
    <font>
      <b/>
      <u val="single"/>
      <sz val="16"/>
      <color indexed="10"/>
      <name val="Arial"/>
      <family val="2"/>
    </font>
    <font>
      <sz val="10"/>
      <color indexed="8"/>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1"/>
      <color rgb="FF800000"/>
      <name val="Arial"/>
      <family val="2"/>
    </font>
    <font>
      <b/>
      <sz val="14"/>
      <color theme="6" tint="-0.4999699890613556"/>
      <name val="Arial"/>
      <family val="2"/>
    </font>
    <font>
      <sz val="11"/>
      <color theme="1"/>
      <name val="Arial"/>
      <family val="2"/>
    </font>
    <font>
      <sz val="10"/>
      <color rgb="FF000000"/>
      <name val="Courier New"/>
      <family val="3"/>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medium"/>
      <top style="thin"/>
      <bottom style="thin"/>
    </border>
    <border>
      <left style="thin"/>
      <right/>
      <top style="thin"/>
      <bottom/>
    </border>
    <border>
      <left style="thin"/>
      <right/>
      <top style="thin"/>
      <bottom style="thin"/>
    </border>
    <border>
      <left style="thin"/>
      <right style="thin"/>
      <top>
        <color indexed="63"/>
      </top>
      <bottom>
        <color indexed="63"/>
      </bottom>
    </border>
    <border>
      <left>
        <color indexed="63"/>
      </left>
      <right>
        <color indexed="63"/>
      </right>
      <top style="thin"/>
      <bottom>
        <color indexed="63"/>
      </bottom>
    </border>
    <border>
      <left/>
      <right/>
      <top style="thin"/>
      <bottom style="thin"/>
    </border>
    <border>
      <left/>
      <right style="thin"/>
      <top style="thin"/>
      <bottom style="thin"/>
    </border>
    <border>
      <left>
        <color indexed="63"/>
      </left>
      <right style="thin"/>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0">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164" fontId="2" fillId="0" borderId="13" xfId="58" applyNumberFormat="1" applyFont="1" applyFill="1" applyBorder="1" applyAlignment="1">
      <alignment horizontal="right" vertical="top"/>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4"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2" fillId="0" borderId="14" xfId="59" applyNumberFormat="1" applyFont="1" applyFill="1" applyBorder="1" applyAlignment="1">
      <alignment horizontal="center" vertical="top" wrapText="1"/>
      <protection/>
    </xf>
    <xf numFmtId="0" fontId="67"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6"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3" xfId="59" applyNumberFormat="1" applyFont="1" applyFill="1" applyBorder="1" applyAlignment="1">
      <alignment horizontal="right" vertical="top"/>
      <protection/>
    </xf>
    <xf numFmtId="164" fontId="2" fillId="0" borderId="13"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164" fontId="6" fillId="0" borderId="11"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8" fillId="33" borderId="10" xfId="59" applyNumberFormat="1" applyFont="1" applyFill="1" applyBorder="1" applyAlignment="1" applyProtection="1">
      <alignment vertical="center" wrapText="1"/>
      <protection locked="0"/>
    </xf>
    <xf numFmtId="167" fontId="69" fillId="33" borderId="10" xfId="64" applyNumberFormat="1" applyFont="1" applyFill="1" applyBorder="1" applyAlignment="1" applyProtection="1">
      <alignment horizontal="center" vertical="center"/>
      <protection locked="0"/>
    </xf>
    <xf numFmtId="0" fontId="64"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164" fontId="70" fillId="0" borderId="11" xfId="59" applyNumberFormat="1" applyFont="1" applyFill="1" applyBorder="1" applyAlignment="1">
      <alignment vertical="top"/>
      <protection/>
    </xf>
    <xf numFmtId="0" fontId="11" fillId="0" borderId="0" xfId="59" applyNumberFormat="1" applyFill="1">
      <alignment/>
      <protection/>
    </xf>
    <xf numFmtId="164" fontId="6" fillId="0" borderId="19" xfId="59" applyNumberFormat="1" applyFont="1" applyFill="1" applyBorder="1" applyAlignment="1">
      <alignment vertical="top"/>
      <protection/>
    </xf>
    <xf numFmtId="164" fontId="6" fillId="0" borderId="20" xfId="59" applyNumberFormat="1" applyFont="1" applyFill="1" applyBorder="1" applyAlignment="1">
      <alignment horizontal="right" vertical="top"/>
      <protection/>
    </xf>
    <xf numFmtId="2" fontId="71" fillId="0" borderId="11" xfId="0" applyNumberFormat="1" applyFont="1" applyFill="1" applyBorder="1" applyAlignment="1">
      <alignment horizontal="center" vertical="center" wrapText="1"/>
    </xf>
    <xf numFmtId="0" fontId="72" fillId="0" borderId="11" xfId="59" applyNumberFormat="1" applyFont="1" applyFill="1" applyBorder="1" applyAlignment="1">
      <alignment horizontal="center" vertical="center" wrapText="1" readingOrder="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1"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wrapText="1"/>
      <protection locked="0"/>
    </xf>
    <xf numFmtId="0" fontId="2" fillId="0" borderId="18" xfId="59" applyNumberFormat="1" applyFont="1" applyFill="1" applyBorder="1" applyAlignment="1" applyProtection="1">
      <alignment horizontal="left" vertical="top"/>
      <protection locked="0"/>
    </xf>
    <xf numFmtId="0" fontId="2" fillId="0" borderId="19"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25"/>
  <sheetViews>
    <sheetView showGridLines="0" zoomScalePageLayoutView="0" workbookViewId="0" topLeftCell="A1">
      <selection activeCell="F21" sqref="F21"/>
    </sheetView>
  </sheetViews>
  <sheetFormatPr defaultColWidth="9.140625" defaultRowHeight="15"/>
  <cols>
    <col min="1" max="1" width="13.57421875" style="29" customWidth="1"/>
    <col min="2" max="2" width="44.57421875" style="29" customWidth="1"/>
    <col min="3" max="3" width="12.8515625" style="29" customWidth="1"/>
    <col min="4" max="4" width="15.140625" style="29" customWidth="1"/>
    <col min="5" max="5" width="14.140625" style="29" customWidth="1"/>
    <col min="6" max="6" width="15.57421875" style="29" customWidth="1"/>
    <col min="7" max="7" width="14.140625" style="29" hidden="1" customWidth="1"/>
    <col min="8" max="10" width="12.140625" style="29" hidden="1" customWidth="1"/>
    <col min="11" max="11" width="19.57421875" style="29" hidden="1" customWidth="1"/>
    <col min="12" max="12" width="14.28125" style="29" hidden="1" customWidth="1"/>
    <col min="13" max="13" width="17.421875" style="29" hidden="1" customWidth="1"/>
    <col min="14" max="14" width="15.28125" style="62" hidden="1" customWidth="1"/>
    <col min="15" max="15" width="14.28125" style="29" hidden="1" customWidth="1"/>
    <col min="16" max="16" width="17.28125" style="29" hidden="1" customWidth="1"/>
    <col min="17" max="17" width="18.421875" style="29" hidden="1" customWidth="1"/>
    <col min="18" max="18" width="17.421875" style="29" hidden="1" customWidth="1"/>
    <col min="19" max="19" width="14.7109375" style="29" hidden="1" customWidth="1"/>
    <col min="20" max="20" width="14.8515625" style="29" hidden="1" customWidth="1"/>
    <col min="21" max="21" width="16.421875" style="29" hidden="1" customWidth="1"/>
    <col min="22" max="22" width="13.00390625" style="29" hidden="1" customWidth="1"/>
    <col min="23" max="51" width="9.140625" style="29" hidden="1" customWidth="1"/>
    <col min="52" max="52" width="10.28125" style="29" hidden="1" customWidth="1"/>
    <col min="53" max="53" width="21.7109375" style="29" hidden="1" customWidth="1"/>
    <col min="54" max="54" width="20.710937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27" customHeight="1">
      <c r="A1" s="73" t="str">
        <f>B2&amp;" BoQ"</f>
        <v>Percentage BoQ</v>
      </c>
      <c r="B1" s="73"/>
      <c r="C1" s="73"/>
      <c r="D1" s="73"/>
      <c r="E1" s="73"/>
      <c r="F1" s="73"/>
      <c r="G1" s="73"/>
      <c r="H1" s="73"/>
      <c r="I1" s="73"/>
      <c r="J1" s="73"/>
      <c r="K1" s="73"/>
      <c r="L1" s="73"/>
      <c r="O1" s="2"/>
      <c r="P1" s="2"/>
      <c r="Q1" s="3"/>
      <c r="IE1" s="3"/>
      <c r="IF1" s="3"/>
      <c r="IG1" s="3"/>
      <c r="IH1" s="3"/>
      <c r="II1" s="3"/>
    </row>
    <row r="2" spans="1:17" s="1" customFormat="1" ht="25.5" customHeight="1" hidden="1">
      <c r="A2" s="31" t="s">
        <v>4</v>
      </c>
      <c r="B2" s="31" t="s">
        <v>44</v>
      </c>
      <c r="C2" s="31" t="s">
        <v>5</v>
      </c>
      <c r="D2" s="31" t="s">
        <v>6</v>
      </c>
      <c r="E2" s="31" t="s">
        <v>7</v>
      </c>
      <c r="J2" s="4"/>
      <c r="K2" s="4"/>
      <c r="L2" s="4"/>
      <c r="O2" s="2"/>
      <c r="P2" s="2"/>
      <c r="Q2" s="3"/>
    </row>
    <row r="3" spans="1:243" s="1" customFormat="1" ht="30" customHeight="1" hidden="1">
      <c r="A3" s="1" t="s">
        <v>49</v>
      </c>
      <c r="C3" s="1" t="s">
        <v>48</v>
      </c>
      <c r="IE3" s="3"/>
      <c r="IF3" s="3"/>
      <c r="IG3" s="3"/>
      <c r="IH3" s="3"/>
      <c r="II3" s="3"/>
    </row>
    <row r="4" spans="1:243" s="5" customFormat="1" ht="30.75" customHeight="1">
      <c r="A4" s="74" t="s">
        <v>57</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6"/>
      <c r="IF4" s="6"/>
      <c r="IG4" s="6"/>
      <c r="IH4" s="6"/>
      <c r="II4" s="6"/>
    </row>
    <row r="5" spans="1:243" s="5" customFormat="1" ht="41.25" customHeight="1">
      <c r="A5" s="74" t="s">
        <v>58</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6"/>
      <c r="IF5" s="6"/>
      <c r="IG5" s="6"/>
      <c r="IH5" s="6"/>
      <c r="II5" s="6"/>
    </row>
    <row r="6" spans="1:243" s="5" customFormat="1" ht="30.75" customHeight="1">
      <c r="A6" s="74" t="s">
        <v>51</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6"/>
      <c r="IF6" s="6"/>
      <c r="IG6" s="6"/>
      <c r="IH6" s="6"/>
      <c r="II6" s="6"/>
    </row>
    <row r="7" spans="1:243" s="5" customFormat="1" ht="29.25" customHeight="1" hidden="1">
      <c r="A7" s="75" t="s">
        <v>8</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6"/>
      <c r="IF7" s="6"/>
      <c r="IG7" s="6"/>
      <c r="IH7" s="6"/>
      <c r="II7" s="6"/>
    </row>
    <row r="8" spans="1:243" s="7" customFormat="1" ht="37.5" customHeight="1">
      <c r="A8" s="32" t="s">
        <v>9</v>
      </c>
      <c r="B8" s="76"/>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8"/>
      <c r="IE8" s="8"/>
      <c r="IF8" s="8"/>
      <c r="IG8" s="8"/>
      <c r="IH8" s="8"/>
      <c r="II8" s="8"/>
    </row>
    <row r="9" spans="1:243" s="9" customFormat="1" ht="61.5" customHeight="1">
      <c r="A9" s="67" t="s">
        <v>10</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9"/>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63.75" customHeight="1">
      <c r="A11" s="11" t="s">
        <v>0</v>
      </c>
      <c r="B11" s="11" t="s">
        <v>17</v>
      </c>
      <c r="C11" s="11" t="s">
        <v>1</v>
      </c>
      <c r="D11" s="11" t="s">
        <v>18</v>
      </c>
      <c r="E11" s="11" t="s">
        <v>19</v>
      </c>
      <c r="F11" s="11" t="s">
        <v>2</v>
      </c>
      <c r="G11" s="11"/>
      <c r="H11" s="11"/>
      <c r="I11" s="11" t="s">
        <v>20</v>
      </c>
      <c r="J11" s="11" t="s">
        <v>21</v>
      </c>
      <c r="K11" s="11" t="s">
        <v>22</v>
      </c>
      <c r="L11" s="11" t="s">
        <v>23</v>
      </c>
      <c r="M11" s="33"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34" t="s">
        <v>32</v>
      </c>
      <c r="BB11" s="34" t="s">
        <v>33</v>
      </c>
      <c r="BC11" s="34" t="s">
        <v>34</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2" customFormat="1" ht="35.25" customHeight="1">
      <c r="A13" s="35">
        <v>1</v>
      </c>
      <c r="B13" s="36" t="s">
        <v>50</v>
      </c>
      <c r="C13" s="66" t="s">
        <v>35</v>
      </c>
      <c r="D13" s="37"/>
      <c r="E13" s="15"/>
      <c r="F13" s="38"/>
      <c r="G13" s="16"/>
      <c r="H13" s="16"/>
      <c r="I13" s="38"/>
      <c r="J13" s="17"/>
      <c r="K13" s="18"/>
      <c r="L13" s="18"/>
      <c r="M13" s="19"/>
      <c r="N13" s="20"/>
      <c r="O13" s="20"/>
      <c r="P13" s="39"/>
      <c r="Q13" s="20"/>
      <c r="R13" s="20"/>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1"/>
      <c r="BB13" s="42"/>
      <c r="BC13" s="43"/>
      <c r="IE13" s="23">
        <v>1</v>
      </c>
      <c r="IF13" s="23" t="s">
        <v>36</v>
      </c>
      <c r="IG13" s="23" t="s">
        <v>37</v>
      </c>
      <c r="IH13" s="23">
        <v>10</v>
      </c>
      <c r="II13" s="23" t="s">
        <v>38</v>
      </c>
    </row>
    <row r="14" spans="1:243" s="22" customFormat="1" ht="171">
      <c r="A14" s="35">
        <v>1.01</v>
      </c>
      <c r="B14" s="43" t="s">
        <v>59</v>
      </c>
      <c r="C14" s="66" t="s">
        <v>67</v>
      </c>
      <c r="D14" s="65">
        <v>1</v>
      </c>
      <c r="E14" s="65" t="s">
        <v>53</v>
      </c>
      <c r="F14" s="65">
        <v>120.53</v>
      </c>
      <c r="G14" s="24"/>
      <c r="H14" s="16"/>
      <c r="I14" s="38" t="s">
        <v>40</v>
      </c>
      <c r="J14" s="17">
        <f aca="true" t="shared" si="0" ref="J14:J21">IF(I14="Less(-)",-1,1)</f>
        <v>1</v>
      </c>
      <c r="K14" s="18" t="s">
        <v>45</v>
      </c>
      <c r="L14" s="18" t="s">
        <v>7</v>
      </c>
      <c r="M14" s="44"/>
      <c r="N14" s="24"/>
      <c r="O14" s="24"/>
      <c r="P14" s="45"/>
      <c r="Q14" s="24"/>
      <c r="R14" s="24"/>
      <c r="S14" s="45"/>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2">
        <f>total_amount_ba($B$2,$D$2,D14,F14,J14,K14,M14)</f>
        <v>120.53</v>
      </c>
      <c r="BB14" s="21">
        <f>BA14+SUM(N14:AZ14)</f>
        <v>120.53</v>
      </c>
      <c r="BC14" s="43" t="str">
        <f>SpellNumber(L14,BB14)</f>
        <v>INR  One Hundred &amp; Twenty  and Paise Fifty Three Only</v>
      </c>
      <c r="IE14" s="23"/>
      <c r="IF14" s="23"/>
      <c r="IG14" s="23"/>
      <c r="IH14" s="23"/>
      <c r="II14" s="23"/>
    </row>
    <row r="15" spans="1:243" s="22" customFormat="1" ht="128.25">
      <c r="A15" s="35">
        <v>2</v>
      </c>
      <c r="B15" s="43" t="s">
        <v>60</v>
      </c>
      <c r="C15" s="66" t="s">
        <v>68</v>
      </c>
      <c r="D15" s="65">
        <v>1</v>
      </c>
      <c r="E15" s="65" t="s">
        <v>66</v>
      </c>
      <c r="F15" s="65">
        <v>223.35</v>
      </c>
      <c r="G15" s="24"/>
      <c r="H15" s="16"/>
      <c r="I15" s="38" t="s">
        <v>40</v>
      </c>
      <c r="J15" s="17">
        <f t="shared" si="0"/>
        <v>1</v>
      </c>
      <c r="K15" s="18" t="s">
        <v>45</v>
      </c>
      <c r="L15" s="18" t="s">
        <v>7</v>
      </c>
      <c r="M15" s="44"/>
      <c r="N15" s="24"/>
      <c r="O15" s="24"/>
      <c r="P15" s="45"/>
      <c r="Q15" s="24"/>
      <c r="R15" s="24"/>
      <c r="S15" s="45"/>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2">
        <f aca="true" t="shared" si="1" ref="BA15:BA21">total_amount_ba($B$2,$D$2,D15,F15,J15,K15,M15)</f>
        <v>223.35</v>
      </c>
      <c r="BB15" s="21">
        <f aca="true" t="shared" si="2" ref="BB15:BB21">BA15+SUM(N15:AZ15)</f>
        <v>223.35</v>
      </c>
      <c r="BC15" s="43" t="str">
        <f aca="true" t="shared" si="3" ref="BC15:BC21">SpellNumber(L15,BB15)</f>
        <v>INR  Two Hundred &amp; Twenty Three  and Paise Thirty Five Only</v>
      </c>
      <c r="IE15" s="23"/>
      <c r="IF15" s="23"/>
      <c r="IG15" s="23"/>
      <c r="IH15" s="23"/>
      <c r="II15" s="23"/>
    </row>
    <row r="16" spans="1:243" s="22" customFormat="1" ht="71.25">
      <c r="A16" s="35">
        <v>3</v>
      </c>
      <c r="B16" s="43" t="s">
        <v>61</v>
      </c>
      <c r="C16" s="66" t="s">
        <v>69</v>
      </c>
      <c r="D16" s="65">
        <v>1</v>
      </c>
      <c r="E16" s="65" t="s">
        <v>56</v>
      </c>
      <c r="F16" s="65">
        <v>238.38</v>
      </c>
      <c r="G16" s="24"/>
      <c r="H16" s="16"/>
      <c r="I16" s="38" t="s">
        <v>40</v>
      </c>
      <c r="J16" s="17">
        <f t="shared" si="0"/>
        <v>1</v>
      </c>
      <c r="K16" s="18" t="s">
        <v>45</v>
      </c>
      <c r="L16" s="18" t="s">
        <v>7</v>
      </c>
      <c r="M16" s="44"/>
      <c r="N16" s="24"/>
      <c r="O16" s="24"/>
      <c r="P16" s="45"/>
      <c r="Q16" s="24"/>
      <c r="R16" s="24"/>
      <c r="S16" s="45"/>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2">
        <f t="shared" si="1"/>
        <v>238.38</v>
      </c>
      <c r="BB16" s="21">
        <f t="shared" si="2"/>
        <v>238.38</v>
      </c>
      <c r="BC16" s="43" t="str">
        <f t="shared" si="3"/>
        <v>INR  Two Hundred &amp; Thirty Eight  and Paise Thirty Eight Only</v>
      </c>
      <c r="IE16" s="23"/>
      <c r="IF16" s="23"/>
      <c r="IG16" s="23"/>
      <c r="IH16" s="23"/>
      <c r="II16" s="23"/>
    </row>
    <row r="17" spans="1:243" s="22" customFormat="1" ht="156.75">
      <c r="A17" s="35">
        <v>4</v>
      </c>
      <c r="B17" s="43" t="s">
        <v>62</v>
      </c>
      <c r="C17" s="66" t="s">
        <v>70</v>
      </c>
      <c r="D17" s="65">
        <v>1</v>
      </c>
      <c r="E17" s="65" t="s">
        <v>66</v>
      </c>
      <c r="F17" s="65">
        <v>5358.83</v>
      </c>
      <c r="G17" s="24"/>
      <c r="H17" s="16"/>
      <c r="I17" s="38" t="s">
        <v>40</v>
      </c>
      <c r="J17" s="17">
        <f t="shared" si="0"/>
        <v>1</v>
      </c>
      <c r="K17" s="18" t="s">
        <v>45</v>
      </c>
      <c r="L17" s="18" t="s">
        <v>7</v>
      </c>
      <c r="M17" s="44"/>
      <c r="N17" s="24"/>
      <c r="O17" s="24"/>
      <c r="P17" s="45"/>
      <c r="Q17" s="24"/>
      <c r="R17" s="24"/>
      <c r="S17" s="45"/>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2">
        <f t="shared" si="1"/>
        <v>5358.83</v>
      </c>
      <c r="BB17" s="21">
        <f t="shared" si="2"/>
        <v>5358.83</v>
      </c>
      <c r="BC17" s="43" t="str">
        <f t="shared" si="3"/>
        <v>INR  Five Thousand Three Hundred &amp; Fifty Eight  and Paise Eighty Three Only</v>
      </c>
      <c r="IE17" s="23"/>
      <c r="IF17" s="23"/>
      <c r="IG17" s="23"/>
      <c r="IH17" s="23"/>
      <c r="II17" s="23"/>
    </row>
    <row r="18" spans="1:243" s="22" customFormat="1" ht="142.5">
      <c r="A18" s="35">
        <v>5</v>
      </c>
      <c r="B18" s="43" t="s">
        <v>63</v>
      </c>
      <c r="C18" s="66" t="s">
        <v>71</v>
      </c>
      <c r="D18" s="65">
        <v>1</v>
      </c>
      <c r="E18" s="65" t="s">
        <v>53</v>
      </c>
      <c r="F18" s="65">
        <v>6972.73</v>
      </c>
      <c r="G18" s="24"/>
      <c r="H18" s="16"/>
      <c r="I18" s="38" t="s">
        <v>40</v>
      </c>
      <c r="J18" s="17">
        <f t="shared" si="0"/>
        <v>1</v>
      </c>
      <c r="K18" s="18" t="s">
        <v>45</v>
      </c>
      <c r="L18" s="18" t="s">
        <v>7</v>
      </c>
      <c r="M18" s="44"/>
      <c r="N18" s="24"/>
      <c r="O18" s="24"/>
      <c r="P18" s="45"/>
      <c r="Q18" s="24"/>
      <c r="R18" s="24"/>
      <c r="S18" s="45"/>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2">
        <f t="shared" si="1"/>
        <v>6972.73</v>
      </c>
      <c r="BB18" s="21">
        <f t="shared" si="2"/>
        <v>6972.73</v>
      </c>
      <c r="BC18" s="43" t="str">
        <f t="shared" si="3"/>
        <v>INR  Six Thousand Nine Hundred &amp; Seventy Two  and Paise Seventy Three Only</v>
      </c>
      <c r="IE18" s="23"/>
      <c r="IF18" s="23"/>
      <c r="IG18" s="23"/>
      <c r="IH18" s="23"/>
      <c r="II18" s="23"/>
    </row>
    <row r="19" spans="1:243" s="22" customFormat="1" ht="142.5">
      <c r="A19" s="35">
        <v>6</v>
      </c>
      <c r="B19" s="43" t="s">
        <v>64</v>
      </c>
      <c r="C19" s="66" t="s">
        <v>72</v>
      </c>
      <c r="D19" s="65">
        <v>1</v>
      </c>
      <c r="E19" s="65" t="s">
        <v>55</v>
      </c>
      <c r="F19" s="65">
        <v>63762.52</v>
      </c>
      <c r="G19" s="24"/>
      <c r="H19" s="16"/>
      <c r="I19" s="38" t="s">
        <v>40</v>
      </c>
      <c r="J19" s="17">
        <f t="shared" si="0"/>
        <v>1</v>
      </c>
      <c r="K19" s="18" t="s">
        <v>45</v>
      </c>
      <c r="L19" s="18" t="s">
        <v>7</v>
      </c>
      <c r="M19" s="44"/>
      <c r="N19" s="24"/>
      <c r="O19" s="24"/>
      <c r="P19" s="45"/>
      <c r="Q19" s="24"/>
      <c r="R19" s="24"/>
      <c r="S19" s="45"/>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2">
        <f t="shared" si="1"/>
        <v>63762.52</v>
      </c>
      <c r="BB19" s="21">
        <f t="shared" si="2"/>
        <v>63762.52</v>
      </c>
      <c r="BC19" s="43" t="str">
        <f t="shared" si="3"/>
        <v>INR  Sixty Three Thousand Seven Hundred &amp; Sixty Two  and Paise Fifty Two Only</v>
      </c>
      <c r="IE19" s="23"/>
      <c r="IF19" s="23"/>
      <c r="IG19" s="23"/>
      <c r="IH19" s="23"/>
      <c r="II19" s="23"/>
    </row>
    <row r="20" spans="1:243" s="22" customFormat="1" ht="85.5">
      <c r="A20" s="35">
        <v>7</v>
      </c>
      <c r="B20" s="43" t="s">
        <v>54</v>
      </c>
      <c r="C20" s="66" t="s">
        <v>73</v>
      </c>
      <c r="D20" s="65">
        <v>1</v>
      </c>
      <c r="E20" s="65" t="s">
        <v>56</v>
      </c>
      <c r="F20" s="65">
        <v>124.6</v>
      </c>
      <c r="G20" s="24"/>
      <c r="H20" s="16"/>
      <c r="I20" s="38" t="s">
        <v>40</v>
      </c>
      <c r="J20" s="17">
        <f t="shared" si="0"/>
        <v>1</v>
      </c>
      <c r="K20" s="18" t="s">
        <v>45</v>
      </c>
      <c r="L20" s="18" t="s">
        <v>7</v>
      </c>
      <c r="M20" s="44"/>
      <c r="N20" s="24"/>
      <c r="O20" s="24"/>
      <c r="P20" s="45"/>
      <c r="Q20" s="24"/>
      <c r="R20" s="24"/>
      <c r="S20" s="45"/>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2">
        <f t="shared" si="1"/>
        <v>124.6</v>
      </c>
      <c r="BB20" s="21">
        <f t="shared" si="2"/>
        <v>124.6</v>
      </c>
      <c r="BC20" s="43" t="str">
        <f t="shared" si="3"/>
        <v>INR  One Hundred &amp; Twenty Four  and Paise Sixty Only</v>
      </c>
      <c r="IE20" s="23"/>
      <c r="IF20" s="23"/>
      <c r="IG20" s="23"/>
      <c r="IH20" s="23"/>
      <c r="II20" s="23"/>
    </row>
    <row r="21" spans="1:243" s="22" customFormat="1" ht="99.75">
      <c r="A21" s="35">
        <v>8</v>
      </c>
      <c r="B21" s="43" t="s">
        <v>65</v>
      </c>
      <c r="C21" s="66" t="s">
        <v>74</v>
      </c>
      <c r="D21" s="65">
        <v>1</v>
      </c>
      <c r="E21" s="65" t="s">
        <v>56</v>
      </c>
      <c r="F21" s="65">
        <v>85.55</v>
      </c>
      <c r="G21" s="24"/>
      <c r="H21" s="16"/>
      <c r="I21" s="38" t="s">
        <v>40</v>
      </c>
      <c r="J21" s="17">
        <f t="shared" si="0"/>
        <v>1</v>
      </c>
      <c r="K21" s="18" t="s">
        <v>45</v>
      </c>
      <c r="L21" s="18" t="s">
        <v>7</v>
      </c>
      <c r="M21" s="44"/>
      <c r="N21" s="24"/>
      <c r="O21" s="24"/>
      <c r="P21" s="45"/>
      <c r="Q21" s="24"/>
      <c r="R21" s="24"/>
      <c r="S21" s="45"/>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2">
        <f t="shared" si="1"/>
        <v>85.55</v>
      </c>
      <c r="BB21" s="21">
        <f t="shared" si="2"/>
        <v>85.55</v>
      </c>
      <c r="BC21" s="43" t="str">
        <f t="shared" si="3"/>
        <v>INR  Eighty Five and Paise Fifty Five Only</v>
      </c>
      <c r="IE21" s="23"/>
      <c r="IF21" s="23"/>
      <c r="IG21" s="23"/>
      <c r="IH21" s="23"/>
      <c r="II21" s="23"/>
    </row>
    <row r="22" spans="1:243" s="22" customFormat="1" ht="28.5">
      <c r="A22" s="46" t="s">
        <v>43</v>
      </c>
      <c r="B22" s="43"/>
      <c r="C22" s="48"/>
      <c r="D22" s="49"/>
      <c r="E22" s="49"/>
      <c r="F22" s="49"/>
      <c r="G22" s="49"/>
      <c r="H22" s="50"/>
      <c r="I22" s="50"/>
      <c r="J22" s="50"/>
      <c r="K22" s="50"/>
      <c r="L22" s="51"/>
      <c r="BA22" s="52">
        <f>SUM(BA13:BA21)</f>
        <v>76886.49</v>
      </c>
      <c r="BB22" s="63">
        <f>SUM(BB14:BB21)</f>
        <v>76886.49</v>
      </c>
      <c r="BC22" s="43" t="str">
        <f>SpellNumber($E$2,BB22)</f>
        <v>INR  Seventy Six Thousand Eight Hundred &amp; Eighty Six  and Paise Forty Nine Only</v>
      </c>
      <c r="IE22" s="23">
        <v>4</v>
      </c>
      <c r="IF22" s="23" t="s">
        <v>41</v>
      </c>
      <c r="IG22" s="23" t="s">
        <v>42</v>
      </c>
      <c r="IH22" s="23">
        <v>10</v>
      </c>
      <c r="II22" s="23" t="s">
        <v>39</v>
      </c>
    </row>
    <row r="23" spans="1:243" s="27" customFormat="1" ht="33.75" customHeight="1">
      <c r="A23" s="47" t="s">
        <v>47</v>
      </c>
      <c r="B23" s="53"/>
      <c r="C23" s="25"/>
      <c r="D23" s="54"/>
      <c r="E23" s="55" t="s">
        <v>52</v>
      </c>
      <c r="F23" s="56"/>
      <c r="G23" s="57"/>
      <c r="H23" s="26"/>
      <c r="I23" s="26"/>
      <c r="J23" s="26"/>
      <c r="K23" s="58"/>
      <c r="L23" s="59"/>
      <c r="M23" s="60"/>
      <c r="O23" s="22"/>
      <c r="P23" s="22"/>
      <c r="Q23" s="22"/>
      <c r="R23" s="22"/>
      <c r="S23" s="22"/>
      <c r="BA23" s="61">
        <f>IF(ISBLANK(F23),0,IF(E23="Excess (+)",ROUND(BA22+(BA22*F23),2),IF(E23="Less (-)",ROUND(BA22+(BA22*F23*(-1)),2),IF(E23="At Par",BA22,0))))</f>
        <v>0</v>
      </c>
      <c r="BB23" s="64">
        <f>ROUND(BA23,0)</f>
        <v>0</v>
      </c>
      <c r="BC23" s="43" t="str">
        <f>SpellNumber($E$2,BA23)</f>
        <v>INR Zero Only</v>
      </c>
      <c r="IE23" s="28"/>
      <c r="IF23" s="28"/>
      <c r="IG23" s="28"/>
      <c r="IH23" s="28"/>
      <c r="II23" s="28"/>
    </row>
    <row r="24" spans="1:243" s="27" customFormat="1" ht="41.25" customHeight="1">
      <c r="A24" s="46" t="s">
        <v>46</v>
      </c>
      <c r="B24" s="46"/>
      <c r="C24" s="70" t="str">
        <f>SpellNumber($E$2,BA23)</f>
        <v>INR Zero Only</v>
      </c>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2"/>
      <c r="IE24" s="28"/>
      <c r="IF24" s="28"/>
      <c r="IG24" s="28"/>
      <c r="IH24" s="28"/>
      <c r="II24" s="28"/>
    </row>
    <row r="25" spans="3:243" s="12" customFormat="1" ht="15">
      <c r="C25" s="29"/>
      <c r="D25" s="29"/>
      <c r="E25" s="29"/>
      <c r="F25" s="29"/>
      <c r="G25" s="29"/>
      <c r="H25" s="29"/>
      <c r="I25" s="29"/>
      <c r="J25" s="29"/>
      <c r="K25" s="29"/>
      <c r="L25" s="29"/>
      <c r="M25" s="29"/>
      <c r="O25" s="29"/>
      <c r="BA25" s="29"/>
      <c r="BC25" s="29"/>
      <c r="IE25" s="13"/>
      <c r="IF25" s="13"/>
      <c r="IG25" s="13"/>
      <c r="IH25" s="13"/>
      <c r="II25" s="13"/>
    </row>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sheetData>
  <sheetProtection password="DA1B" sheet="1"/>
  <mergeCells count="8">
    <mergeCell ref="A9:BC9"/>
    <mergeCell ref="C24:BC24"/>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3">
      <formula1>IF(E23="Select",-1,IF(E23="At Par",0,0))</formula1>
      <formula2>IF(E23="Select",-1,IF(E23="At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3">
      <formula1>0</formula1>
      <formula2>IF(E23&lt;&gt;"Select",99.9,0)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list" allowBlank="1" showInputMessage="1" showErrorMessage="1" sqref="E23">
      <formula1>"Select, Excess (+), Less (-)"</formula1>
    </dataValidation>
    <dataValidation type="decimal" allowBlank="1" showInputMessage="1" showErrorMessage="1" promptTitle="Quantity" prompt="Please enter the Quantity for this item. " errorTitle="Invalid Entry" error="Only Numeric Values are allowed. " sqref="F13:F21 D13:D21">
      <formula1>0</formula1>
      <formula2>999999999999999</formula2>
    </dataValidation>
    <dataValidation allowBlank="1" showInputMessage="1" showErrorMessage="1" promptTitle="Units" prompt="Please enter Units in text" sqref="E13:E21"/>
    <dataValidation type="list" allowBlank="1" showInputMessage="1" showErrorMessage="1" sqref="L17 L18 L19 L20 L13 L14 L15 L16 L21">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2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1">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1">
      <formula1>0</formula1>
      <formula2>999999999999999</formula2>
    </dataValidation>
    <dataValidation allowBlank="1" showInputMessage="1" showErrorMessage="1" promptTitle="Itemcode/Make" prompt="Please enter text" sqref="C13:C21"/>
    <dataValidation type="decimal" allowBlank="1" showInputMessage="1" showErrorMessage="1" errorTitle="Invalid Entry" error="Only Numeric Values are allowed. " sqref="A13:A21">
      <formula1>0</formula1>
      <formula2>999999999999999</formula2>
    </dataValidation>
    <dataValidation type="list" showInputMessage="1" showErrorMessage="1" sqref="I13:I21">
      <formula1>"Excess(+), Less(-)"</formula1>
    </dataValidation>
    <dataValidation allowBlank="1" showInputMessage="1" showErrorMessage="1" promptTitle="Addition / Deduction" prompt="Please Choose the correct One" sqref="J13:J21"/>
    <dataValidation type="list" allowBlank="1" showInputMessage="1" showErrorMessage="1" sqref="C2">
      <formula1>"Normal, SingleWindow, Alternate"</formula1>
    </dataValidation>
    <dataValidation type="list" allowBlank="1" showInputMessage="1" showErrorMessage="1" sqref="K13:K21">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9" t="s">
        <v>3</v>
      </c>
      <c r="F6" s="79"/>
      <c r="G6" s="79"/>
      <c r="H6" s="79"/>
      <c r="I6" s="79"/>
      <c r="J6" s="79"/>
      <c r="K6" s="79"/>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2015-01-07T05:41:29Z</cp:lastPrinted>
  <dcterms:created xsi:type="dcterms:W3CDTF">2009-01-30T06:42:42Z</dcterms:created>
  <dcterms:modified xsi:type="dcterms:W3CDTF">2018-08-11T07:01:26Z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