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<sst xmlns="http://schemas.openxmlformats.org/spreadsheetml/2006/main" count="187" uniqueCount="82">
  <si>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</si>
  <si>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</si>
  <si>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</si>
  <si>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</si>
  <si>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</si>
  <si>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</si>
  <si>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</si>
  <si>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</si>
  <si>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</si>
  <si>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</si>
  <si>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</si>
  <si>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</si>
  <si>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</si>
  <si>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</si>
  <si>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</si>
  <si>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</si>
  <si>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</si>
  <si>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</si>
  <si>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</si>
  <si>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</si>
  <si>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</si>
  <si>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</si>
  <si>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</si>
  <si>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</si>
  <si>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</si>
  <si>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</si>
  <si>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</si>
  <si>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</si>
  <si>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</si>
  <si>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</si>
  <si>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</si>
  <si>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</si>
  <si>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</si>
  <si>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</si>
  <si>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</si>
  <si>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</si>
  <si>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</si>
  <si>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</si>
  <si>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</si>
  <si>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Nos</t>
  </si>
  <si>
    <t>Excess(+)</t>
  </si>
  <si>
    <t>Construction of chamber for 100mm sluice plates</t>
  </si>
  <si>
    <t>item5</t>
  </si>
  <si>
    <t>Total in Figures</t>
  </si>
  <si>
    <t>Percentage</t>
  </si>
  <si>
    <t>Full Conversion</t>
  </si>
  <si>
    <t>Quoted Rate in Words</t>
  </si>
  <si>
    <t>Quoted Rate in Figures</t>
  </si>
  <si>
    <t>IOCL</t>
  </si>
  <si>
    <t>Select, At Par, Excess (+), Less (-)</t>
  </si>
  <si>
    <t>Labour for cleaning the work site before and after work etc.</t>
  </si>
  <si>
    <t xml:space="preserve">Contract No:  </t>
  </si>
  <si>
    <t>Select</t>
  </si>
  <si>
    <t>CUM</t>
  </si>
  <si>
    <t>MT</t>
  </si>
  <si>
    <t>Sqm</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</si>
  <si>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t>
  </si>
  <si>
    <t>Tender Inviting Authority: SUPERINTENDING ENGINEER</t>
  </si>
  <si>
    <t>Name of Work: Annual Rate contact for repairing of Drains within Jurisdiction Of Ranchi Municipal Corporation</t>
  </si>
  <si>
    <t>Dismantling pucca brick or lime work  including stacking serviceable  materials in countable  stacks within 12M. Lead and disposal of unserviceable  materials with all leads all  complete as per direction of E/I.</t>
  </si>
  <si>
    <t>Dismeantling plain cement or lime concrete work including stacking serviceable materials in countable stacks within 15 M lead and disposal of unserviceable  materials with all leads  all complete as per direction of E/I.</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</si>
  <si>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 all complete as per approved design , building as per specification &amp; direction of E/I.
 </t>
  </si>
  <si>
    <t>Supplying and laying (properly as per design and drawing) rip-rap with good quality of Boulders duly packed including the cost of materials, royalty all taxes etc. but excluding the cost of carriage all complete as per specification and direction of E/I.</t>
  </si>
  <si>
    <t>Providing P.C.C M 200 in normal mix
 (1:1.5:3) in foundation with approved quality of stone chips 20mm to 6mm size graded and clean coarse sand of F.M. 2.5 to 3 including all complete as per specification and direction of E/I.</t>
  </si>
  <si>
    <t>Providing rough dressed course stone Masonry in cement Mortar(1:4) in foundation and plinth including cost of Screening, carriage of metals, raking out joint to 20 mm all complete job as per specification and direction of E/I</t>
  </si>
  <si>
    <t>Providing 25 mm thick cement plaster (1:4) with clean Course sand of F.M 1.5 and 1.5mm cement punning including Screening curing with all leads and lifts of water, scoffing taxes as per royalty all complete as per specification and direction of E/I</t>
  </si>
  <si>
    <t>Providing R.C.C. -200 in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</si>
  <si>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</si>
  <si>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Sand  16 KM</t>
  </si>
  <si>
    <t xml:space="preserve">Stone Boulder  34 KM </t>
  </si>
  <si>
    <t>Stone chips  20 KM</t>
  </si>
  <si>
    <t>Earth  1 K.M</t>
  </si>
  <si>
    <t>5.10.1</t>
  </si>
  <si>
    <t>5.10.2</t>
  </si>
  <si>
    <t>5.1.1</t>
  </si>
  <si>
    <t>5.1.10</t>
  </si>
  <si>
    <t>8.6.8</t>
  </si>
  <si>
    <t>5.3.2.1</t>
  </si>
  <si>
    <t>5.2.34</t>
  </si>
  <si>
    <t>5.7.11
+
5.7.12</t>
  </si>
  <si>
    <t>5.3.5.1</t>
  </si>
  <si>
    <t>5.5.5 (b)</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</si>
</sst>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1"/>
      <color indexed="16"/>
      <name val="Arial"/>
      <family val="2"/>
    </font>
    <font>
      <b/>
      <sz val="14"/>
      <color indexed="5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sz val="11"/>
      <color theme="4" tint="0.7999799847602844"/>
      <name val="Arial"/>
      <family val="2"/>
    </font>
    <font>
      <b/>
      <sz val="14"/>
      <color theme="6" tint="-0.4999699890613556"/>
      <name val="Arial"/>
      <family val="2"/>
    </font>
    <font>
      <sz val="11"/>
      <color theme="1"/>
      <name val="Arial"/>
      <family val="2"/>
    </font>
    <font>
      <b/>
      <u val="single"/>
      <sz val="16"/>
      <color rgb="FFFF0000"/>
      <name val="Arial"/>
      <family val="2"/>
    </font>
    <font>
      <sz val="10"/>
      <color rgb="FF000000"/>
      <name val="Courier New"/>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top style="thin"/>
      <bottom style="thin"/>
    </border>
    <border>
      <left style="thin"/>
      <right/>
      <top style="thin"/>
      <bottom/>
    </border>
    <border>
      <left style="thin"/>
      <right style="thin"/>
      <top>
        <color indexed="63"/>
      </top>
      <bottom>
        <color indexed="63"/>
      </bottom>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164" fontId="2" fillId="0" borderId="13"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5"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6"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3" xfId="59" applyNumberFormat="1" applyFont="1" applyFill="1" applyBorder="1" applyAlignment="1">
      <alignment horizontal="right" vertical="top"/>
      <protection/>
    </xf>
    <xf numFmtId="164" fontId="2" fillId="0" borderId="13"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164" fontId="6" fillId="0" borderId="11"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167" fontId="67" fillId="33" borderId="10" xfId="64" applyNumberFormat="1" applyFont="1" applyFill="1" applyBorder="1" applyAlignment="1" applyProtection="1">
      <alignment horizontal="center" vertical="center"/>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164" fontId="69" fillId="0" borderId="11" xfId="59" applyNumberFormat="1" applyFont="1" applyFill="1" applyBorder="1" applyAlignment="1">
      <alignment vertical="top"/>
      <protection/>
    </xf>
    <xf numFmtId="0" fontId="11" fillId="0" borderId="0" xfId="59" applyNumberFormat="1" applyFill="1">
      <alignment/>
      <protection/>
    </xf>
    <xf numFmtId="164" fontId="6" fillId="0" borderId="19" xfId="59" applyNumberFormat="1" applyFont="1" applyFill="1" applyBorder="1" applyAlignment="1">
      <alignment vertical="top"/>
      <protection/>
    </xf>
    <xf numFmtId="164" fontId="6" fillId="0" borderId="20" xfId="59" applyNumberFormat="1" applyFont="1" applyFill="1" applyBorder="1" applyAlignment="1">
      <alignment horizontal="right" vertical="top"/>
      <protection/>
    </xf>
    <xf numFmtId="2" fontId="70" fillId="0" borderId="11" xfId="0" applyNumberFormat="1" applyFont="1" applyFill="1" applyBorder="1" applyAlignment="1">
      <alignment horizontal="center" vertical="center"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wrapText="1"/>
      <protection locked="0"/>
    </xf>
    <xf numFmtId="0" fontId="2" fillId="0" borderId="18"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0" fillId="0" borderId="11" xfId="0" applyFont="1" applyFill="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0" fontId="72" fillId="0" borderId="11" xfId="58" applyNumberFormat="1" applyFont="1" applyFill="1" applyBorder="1" applyAlignment="1">
      <alignment horizontal="center" vertical="center" wrapText="1"/>
      <protection/>
    </xf>
    <xf numFmtId="0" fontId="3" fillId="0" borderId="0" xfId="57" applyNumberFormat="1" applyFont="1" applyFill="1" applyBorder="1" applyAlignment="1">
      <alignment horizontal="center" vertical="center"/>
      <protection/>
    </xf>
    <xf numFmtId="0" fontId="72" fillId="0" borderId="11" xfId="59" applyNumberFormat="1" applyFont="1" applyFill="1" applyBorder="1" applyAlignment="1">
      <alignment horizontal="center" vertical="center" wrapText="1"/>
      <protection/>
    </xf>
    <xf numFmtId="0" fontId="3" fillId="0" borderId="15" xfId="59" applyNumberFormat="1" applyFont="1" applyFill="1" applyBorder="1" applyAlignment="1">
      <alignment horizontal="center" vertical="center"/>
      <protection/>
    </xf>
    <xf numFmtId="0" fontId="68" fillId="0" borderId="15" xfId="57" applyNumberFormat="1" applyFont="1" applyFill="1" applyBorder="1" applyAlignment="1" applyProtection="1">
      <alignment horizontal="center" vertical="center"/>
      <protection/>
    </xf>
    <xf numFmtId="0" fontId="0" fillId="0" borderId="0" xfId="57" applyNumberFormat="1" applyFill="1" applyAlignment="1">
      <alignment horizontal="center"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2"/>
  <sheetViews>
    <sheetView showGridLines="0" zoomScalePageLayoutView="0" workbookViewId="0" topLeftCell="A1">
      <selection activeCell="D24" sqref="D24"/>
    </sheetView>
  </sheetViews>
  <sheetFormatPr defaultColWidth="9.140625" defaultRowHeight="15"/>
  <cols>
    <col min="1" max="1" width="13.57421875" style="28" customWidth="1"/>
    <col min="2" max="2" width="44.57421875" style="28" customWidth="1"/>
    <col min="3" max="3" width="10.140625" style="85"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hidden="1" customWidth="1"/>
    <col min="54" max="54" width="20.7109375" style="28"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0" t="str">
        <f>B2&amp;" BoQ"</f>
        <v>Percentage BoQ</v>
      </c>
      <c r="B1" s="70"/>
      <c r="C1" s="70"/>
      <c r="D1" s="70"/>
      <c r="E1" s="70"/>
      <c r="F1" s="70"/>
      <c r="G1" s="70"/>
      <c r="H1" s="70"/>
      <c r="I1" s="70"/>
      <c r="J1" s="70"/>
      <c r="K1" s="70"/>
      <c r="L1" s="70"/>
      <c r="O1" s="2"/>
      <c r="P1" s="2"/>
      <c r="Q1" s="3"/>
      <c r="IE1" s="3"/>
      <c r="IF1" s="3"/>
      <c r="IG1" s="3"/>
      <c r="IH1" s="3"/>
      <c r="II1" s="3"/>
    </row>
    <row r="2" spans="1:17" s="1" customFormat="1" ht="25.5" customHeight="1" hidden="1">
      <c r="A2" s="30" t="s">
        <v>4</v>
      </c>
      <c r="B2" s="30" t="s">
        <v>44</v>
      </c>
      <c r="C2" s="30" t="s">
        <v>5</v>
      </c>
      <c r="D2" s="30" t="s">
        <v>6</v>
      </c>
      <c r="E2" s="30" t="s">
        <v>7</v>
      </c>
      <c r="J2" s="4"/>
      <c r="K2" s="4"/>
      <c r="L2" s="4"/>
      <c r="O2" s="2"/>
      <c r="P2" s="2"/>
      <c r="Q2" s="3"/>
    </row>
    <row r="3" spans="1:243" s="1" customFormat="1" ht="30" customHeight="1" hidden="1">
      <c r="A3" s="1" t="s">
        <v>49</v>
      </c>
      <c r="C3" s="81" t="s">
        <v>48</v>
      </c>
      <c r="IE3" s="3"/>
      <c r="IF3" s="3"/>
      <c r="IG3" s="3"/>
      <c r="IH3" s="3"/>
      <c r="II3" s="3"/>
    </row>
    <row r="4" spans="1:243" s="5" customFormat="1" ht="30.75" customHeight="1">
      <c r="A4" s="71" t="s">
        <v>57</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6"/>
      <c r="IF4" s="6"/>
      <c r="IG4" s="6"/>
      <c r="IH4" s="6"/>
      <c r="II4" s="6"/>
    </row>
    <row r="5" spans="1:243" s="5" customFormat="1" ht="41.25" customHeight="1">
      <c r="A5" s="71" t="s">
        <v>58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6"/>
      <c r="IF5" s="6"/>
      <c r="IG5" s="6"/>
      <c r="IH5" s="6"/>
      <c r="II5" s="6"/>
    </row>
    <row r="6" spans="1:243" s="5" customFormat="1" ht="30.75"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6"/>
      <c r="IF6" s="6"/>
      <c r="IG6" s="6"/>
      <c r="IH6" s="6"/>
      <c r="II6" s="6"/>
    </row>
    <row r="7" spans="1:243" s="5" customFormat="1" ht="29.25" customHeight="1" hidden="1">
      <c r="A7" s="72" t="s">
        <v>8</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6"/>
      <c r="IF7" s="6"/>
      <c r="IG7" s="6"/>
      <c r="IH7" s="6"/>
      <c r="II7" s="6"/>
    </row>
    <row r="8" spans="1:243" s="7" customFormat="1" ht="37.5" customHeight="1">
      <c r="A8" s="31" t="s">
        <v>9</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8"/>
      <c r="IF8" s="8"/>
      <c r="IG8" s="8"/>
      <c r="IH8" s="8"/>
      <c r="II8" s="8"/>
    </row>
    <row r="9" spans="1:243" s="9" customFormat="1" ht="61.5" customHeight="1">
      <c r="A9" s="64" t="s">
        <v>10</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0"/>
      <c r="IF9" s="10"/>
      <c r="IG9" s="10"/>
      <c r="IH9" s="10"/>
      <c r="II9" s="10"/>
    </row>
    <row r="10" spans="1:243" s="12" customFormat="1" ht="18.75" customHeight="1">
      <c r="A10" s="11" t="s">
        <v>11</v>
      </c>
      <c r="B10" s="11" t="s">
        <v>12</v>
      </c>
      <c r="C10" s="78"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63.75" customHeight="1">
      <c r="A11" s="11" t="s">
        <v>0</v>
      </c>
      <c r="B11" s="11" t="s">
        <v>17</v>
      </c>
      <c r="C11" s="78" t="s">
        <v>1</v>
      </c>
      <c r="D11" s="11" t="s">
        <v>18</v>
      </c>
      <c r="E11" s="11" t="s">
        <v>19</v>
      </c>
      <c r="F11" s="11" t="s">
        <v>2</v>
      </c>
      <c r="G11" s="11"/>
      <c r="H11" s="11"/>
      <c r="I11" s="11" t="s">
        <v>20</v>
      </c>
      <c r="J11" s="11" t="s">
        <v>21</v>
      </c>
      <c r="K11" s="11" t="s">
        <v>22</v>
      </c>
      <c r="L11" s="11" t="s">
        <v>23</v>
      </c>
      <c r="M11" s="32"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3" t="s">
        <v>32</v>
      </c>
      <c r="BB11" s="33" t="s">
        <v>33</v>
      </c>
      <c r="BC11" s="33" t="s">
        <v>34</v>
      </c>
      <c r="IE11" s="13"/>
      <c r="IF11" s="13"/>
      <c r="IG11" s="13"/>
      <c r="IH11" s="13"/>
      <c r="II11" s="13"/>
    </row>
    <row r="12" spans="1:243" s="12" customFormat="1" ht="15">
      <c r="A12" s="14">
        <v>1</v>
      </c>
      <c r="B12" s="14">
        <v>2</v>
      </c>
      <c r="C12" s="79">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2" customFormat="1" ht="35.25" customHeight="1">
      <c r="A13" s="34">
        <v>1</v>
      </c>
      <c r="B13" s="35" t="s">
        <v>50</v>
      </c>
      <c r="C13" s="82" t="s">
        <v>35</v>
      </c>
      <c r="D13" s="36"/>
      <c r="E13" s="15"/>
      <c r="F13" s="37"/>
      <c r="G13" s="16"/>
      <c r="H13" s="16"/>
      <c r="I13" s="37"/>
      <c r="J13" s="17"/>
      <c r="K13" s="18"/>
      <c r="L13" s="18"/>
      <c r="M13" s="19"/>
      <c r="N13" s="20"/>
      <c r="O13" s="20"/>
      <c r="P13" s="38"/>
      <c r="Q13" s="20"/>
      <c r="R13" s="20"/>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0"/>
      <c r="BB13" s="41"/>
      <c r="BC13" s="42"/>
      <c r="IE13" s="23">
        <v>1</v>
      </c>
      <c r="IF13" s="23" t="s">
        <v>36</v>
      </c>
      <c r="IG13" s="23" t="s">
        <v>37</v>
      </c>
      <c r="IH13" s="23">
        <v>10</v>
      </c>
      <c r="II13" s="23" t="s">
        <v>38</v>
      </c>
    </row>
    <row r="14" spans="1:243" s="22" customFormat="1" ht="28.5">
      <c r="A14" s="34">
        <v>1.01</v>
      </c>
      <c r="B14" s="42" t="s">
        <v>50</v>
      </c>
      <c r="C14" s="80"/>
      <c r="D14" s="63">
        <v>1</v>
      </c>
      <c r="E14" s="77" t="s">
        <v>53</v>
      </c>
      <c r="F14" s="63">
        <v>243.77</v>
      </c>
      <c r="G14" s="24"/>
      <c r="H14" s="16"/>
      <c r="I14" s="37" t="s">
        <v>40</v>
      </c>
      <c r="J14" s="17">
        <f>IF(I14="Less(-)",-1,1)</f>
        <v>1</v>
      </c>
      <c r="K14" s="18" t="s">
        <v>45</v>
      </c>
      <c r="L14" s="18" t="s">
        <v>7</v>
      </c>
      <c r="M14" s="43"/>
      <c r="N14" s="24"/>
      <c r="O14" s="24"/>
      <c r="P14" s="44"/>
      <c r="Q14" s="24"/>
      <c r="R14" s="24"/>
      <c r="S14" s="44"/>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41">
        <f>total_amount_ba($B$2,$D$2,D14,F14,J14,K14,M14)</f>
        <v>243.77</v>
      </c>
      <c r="BB14" s="21">
        <f>BA14+SUM(N14:AZ14)</f>
        <v>243.77</v>
      </c>
      <c r="BC14" s="42" t="str">
        <f>SpellNumber(L14,BB14)</f>
        <v>INR  Two Hundred &amp; Forty Three  and Paise Seventy Seven Only</v>
      </c>
      <c r="IE14" s="23"/>
      <c r="IF14" s="23"/>
      <c r="IG14" s="23"/>
      <c r="IH14" s="23"/>
      <c r="II14" s="23"/>
    </row>
    <row r="15" spans="1:243" s="22" customFormat="1" ht="85.5">
      <c r="A15" s="34">
        <v>2</v>
      </c>
      <c r="B15" s="42" t="s">
        <v>59</v>
      </c>
      <c r="C15" s="80" t="s">
        <v>72</v>
      </c>
      <c r="D15" s="63">
        <v>1</v>
      </c>
      <c r="E15" s="77" t="s">
        <v>53</v>
      </c>
      <c r="F15" s="63">
        <v>364.24</v>
      </c>
      <c r="G15" s="24"/>
      <c r="H15" s="16"/>
      <c r="I15" s="37" t="s">
        <v>40</v>
      </c>
      <c r="J15" s="17">
        <f>IF(I15="Less(-)",-1,1)</f>
        <v>1</v>
      </c>
      <c r="K15" s="18" t="s">
        <v>45</v>
      </c>
      <c r="L15" s="18" t="s">
        <v>7</v>
      </c>
      <c r="M15" s="43"/>
      <c r="N15" s="24"/>
      <c r="O15" s="24"/>
      <c r="P15" s="44"/>
      <c r="Q15" s="24"/>
      <c r="R15" s="24"/>
      <c r="S15" s="44"/>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41">
        <f aca="true" t="shared" si="0" ref="BA15:BA28">total_amount_ba($B$2,$D$2,D15,F15,J15,K15,M15)</f>
        <v>364.24</v>
      </c>
      <c r="BB15" s="21">
        <f aca="true" t="shared" si="1" ref="BB15:BB28">BA15+SUM(N15:AZ15)</f>
        <v>364.24</v>
      </c>
      <c r="BC15" s="42" t="str">
        <f aca="true" t="shared" si="2" ref="BC15:BC28">SpellNumber(L15,BB15)</f>
        <v>INR  Three Hundred &amp; Sixty Four  and Paise Twenty Four Only</v>
      </c>
      <c r="IE15" s="23"/>
      <c r="IF15" s="23"/>
      <c r="IG15" s="23"/>
      <c r="IH15" s="23"/>
      <c r="II15" s="23"/>
    </row>
    <row r="16" spans="1:243" s="22" customFormat="1" ht="85.5">
      <c r="A16" s="34">
        <v>3</v>
      </c>
      <c r="B16" s="42" t="s">
        <v>60</v>
      </c>
      <c r="C16" s="80" t="s">
        <v>73</v>
      </c>
      <c r="D16" s="63">
        <v>1</v>
      </c>
      <c r="E16" s="77" t="s">
        <v>53</v>
      </c>
      <c r="F16" s="63">
        <v>642.78</v>
      </c>
      <c r="G16" s="24"/>
      <c r="H16" s="16"/>
      <c r="I16" s="37" t="s">
        <v>40</v>
      </c>
      <c r="J16" s="17">
        <f>IF(I16="Less(-)",-1,1)</f>
        <v>1</v>
      </c>
      <c r="K16" s="18" t="s">
        <v>45</v>
      </c>
      <c r="L16" s="18" t="s">
        <v>7</v>
      </c>
      <c r="M16" s="43"/>
      <c r="N16" s="24"/>
      <c r="O16" s="24"/>
      <c r="P16" s="44"/>
      <c r="Q16" s="24"/>
      <c r="R16" s="24"/>
      <c r="S16" s="44"/>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41">
        <f t="shared" si="0"/>
        <v>642.78</v>
      </c>
      <c r="BB16" s="21">
        <f t="shared" si="1"/>
        <v>642.78</v>
      </c>
      <c r="BC16" s="42" t="str">
        <f t="shared" si="2"/>
        <v>INR  Six Hundred &amp; Forty Two  and Paise Seventy Eight Only</v>
      </c>
      <c r="IE16" s="23"/>
      <c r="IF16" s="23"/>
      <c r="IG16" s="23"/>
      <c r="IH16" s="23"/>
      <c r="II16" s="23"/>
    </row>
    <row r="17" spans="1:243" s="22" customFormat="1" ht="114.75" customHeight="1">
      <c r="A17" s="34">
        <v>4</v>
      </c>
      <c r="B17" s="42" t="s">
        <v>61</v>
      </c>
      <c r="C17" s="80" t="s">
        <v>74</v>
      </c>
      <c r="D17" s="63">
        <v>1</v>
      </c>
      <c r="E17" s="77" t="s">
        <v>53</v>
      </c>
      <c r="F17" s="63">
        <v>112.53</v>
      </c>
      <c r="G17" s="24"/>
      <c r="H17" s="16"/>
      <c r="I17" s="37" t="s">
        <v>40</v>
      </c>
      <c r="J17" s="17">
        <f>IF(I17="Less(-)",-1,1)</f>
        <v>1</v>
      </c>
      <c r="K17" s="18" t="s">
        <v>45</v>
      </c>
      <c r="L17" s="18" t="s">
        <v>7</v>
      </c>
      <c r="M17" s="43"/>
      <c r="N17" s="24"/>
      <c r="O17" s="24"/>
      <c r="P17" s="44"/>
      <c r="Q17" s="24"/>
      <c r="R17" s="24"/>
      <c r="S17" s="44"/>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41">
        <f t="shared" si="0"/>
        <v>112.53</v>
      </c>
      <c r="BB17" s="21">
        <f t="shared" si="1"/>
        <v>112.53</v>
      </c>
      <c r="BC17" s="42" t="str">
        <f t="shared" si="2"/>
        <v>INR  One Hundred &amp; Twelve  and Paise Fifty Three Only</v>
      </c>
      <c r="IE17" s="23"/>
      <c r="IF17" s="23"/>
      <c r="IG17" s="23"/>
      <c r="IH17" s="23"/>
      <c r="II17" s="23"/>
    </row>
    <row r="18" spans="1:243" s="22" customFormat="1" ht="114">
      <c r="A18" s="34">
        <v>5</v>
      </c>
      <c r="B18" s="42" t="s">
        <v>56</v>
      </c>
      <c r="C18" s="80" t="s">
        <v>75</v>
      </c>
      <c r="D18" s="63">
        <v>1</v>
      </c>
      <c r="E18" s="77" t="s">
        <v>53</v>
      </c>
      <c r="F18" s="63">
        <v>228.47</v>
      </c>
      <c r="G18" s="24"/>
      <c r="H18" s="16"/>
      <c r="I18" s="37" t="s">
        <v>40</v>
      </c>
      <c r="J18" s="17">
        <f aca="true" t="shared" si="3" ref="J18:J28">IF(I18="Less(-)",-1,1)</f>
        <v>1</v>
      </c>
      <c r="K18" s="18" t="s">
        <v>45</v>
      </c>
      <c r="L18" s="18" t="s">
        <v>7</v>
      </c>
      <c r="M18" s="43"/>
      <c r="N18" s="24"/>
      <c r="O18" s="24"/>
      <c r="P18" s="44"/>
      <c r="Q18" s="24"/>
      <c r="R18" s="24"/>
      <c r="S18" s="44"/>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41">
        <f t="shared" si="0"/>
        <v>228.47</v>
      </c>
      <c r="BB18" s="21">
        <f t="shared" si="1"/>
        <v>228.47</v>
      </c>
      <c r="BC18" s="42" t="str">
        <f t="shared" si="2"/>
        <v>INR  Two Hundred &amp; Twenty Eight  and Paise Forty Seven Only</v>
      </c>
      <c r="IE18" s="23"/>
      <c r="IF18" s="23"/>
      <c r="IG18" s="23"/>
      <c r="IH18" s="23"/>
      <c r="II18" s="23"/>
    </row>
    <row r="19" spans="1:243" s="22" customFormat="1" ht="99.75">
      <c r="A19" s="34">
        <v>6</v>
      </c>
      <c r="B19" s="42" t="s">
        <v>62</v>
      </c>
      <c r="C19" s="80" t="s">
        <v>76</v>
      </c>
      <c r="D19" s="63">
        <v>1</v>
      </c>
      <c r="E19" s="77" t="s">
        <v>53</v>
      </c>
      <c r="F19" s="63">
        <v>1191.77</v>
      </c>
      <c r="G19" s="24"/>
      <c r="H19" s="16"/>
      <c r="I19" s="37" t="s">
        <v>40</v>
      </c>
      <c r="J19" s="17">
        <f t="shared" si="3"/>
        <v>1</v>
      </c>
      <c r="K19" s="18" t="s">
        <v>45</v>
      </c>
      <c r="L19" s="18" t="s">
        <v>7</v>
      </c>
      <c r="M19" s="43"/>
      <c r="N19" s="24"/>
      <c r="O19" s="24"/>
      <c r="P19" s="44"/>
      <c r="Q19" s="24"/>
      <c r="R19" s="24"/>
      <c r="S19" s="44"/>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41">
        <f t="shared" si="0"/>
        <v>1191.77</v>
      </c>
      <c r="BB19" s="21">
        <f t="shared" si="1"/>
        <v>1191.77</v>
      </c>
      <c r="BC19" s="42" t="str">
        <f t="shared" si="2"/>
        <v>INR  One Thousand One Hundred &amp; Ninety One  and Paise Seventy Seven Only</v>
      </c>
      <c r="IE19" s="23"/>
      <c r="IF19" s="23"/>
      <c r="IG19" s="23"/>
      <c r="IH19" s="23"/>
      <c r="II19" s="23"/>
    </row>
    <row r="20" spans="1:243" s="22" customFormat="1" ht="85.5">
      <c r="A20" s="34">
        <v>7</v>
      </c>
      <c r="B20" s="42" t="s">
        <v>63</v>
      </c>
      <c r="C20" s="80" t="s">
        <v>77</v>
      </c>
      <c r="D20" s="63">
        <v>1</v>
      </c>
      <c r="E20" s="77" t="s">
        <v>53</v>
      </c>
      <c r="F20" s="63">
        <v>6543.32</v>
      </c>
      <c r="G20" s="24"/>
      <c r="H20" s="16"/>
      <c r="I20" s="37" t="s">
        <v>40</v>
      </c>
      <c r="J20" s="17">
        <f t="shared" si="3"/>
        <v>1</v>
      </c>
      <c r="K20" s="18" t="s">
        <v>45</v>
      </c>
      <c r="L20" s="18" t="s">
        <v>7</v>
      </c>
      <c r="M20" s="43"/>
      <c r="N20" s="24"/>
      <c r="O20" s="24"/>
      <c r="P20" s="44"/>
      <c r="Q20" s="24"/>
      <c r="R20" s="24"/>
      <c r="S20" s="44"/>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41">
        <f t="shared" si="0"/>
        <v>6543.32</v>
      </c>
      <c r="BB20" s="21">
        <f t="shared" si="1"/>
        <v>6543.32</v>
      </c>
      <c r="BC20" s="42" t="str">
        <f t="shared" si="2"/>
        <v>INR  Six Thousand Five Hundred &amp; Forty Three  and Paise Thirty Two Only</v>
      </c>
      <c r="IE20" s="23"/>
      <c r="IF20" s="23"/>
      <c r="IG20" s="23"/>
      <c r="IH20" s="23"/>
      <c r="II20" s="23"/>
    </row>
    <row r="21" spans="1:243" s="22" customFormat="1" ht="85.5">
      <c r="A21" s="34">
        <v>8</v>
      </c>
      <c r="B21" s="42" t="s">
        <v>64</v>
      </c>
      <c r="C21" s="80" t="s">
        <v>78</v>
      </c>
      <c r="D21" s="63">
        <v>1</v>
      </c>
      <c r="E21" s="77" t="s">
        <v>53</v>
      </c>
      <c r="F21" s="63">
        <v>2788.17</v>
      </c>
      <c r="G21" s="24"/>
      <c r="H21" s="16"/>
      <c r="I21" s="37" t="s">
        <v>40</v>
      </c>
      <c r="J21" s="17">
        <f t="shared" si="3"/>
        <v>1</v>
      </c>
      <c r="K21" s="18" t="s">
        <v>45</v>
      </c>
      <c r="L21" s="18" t="s">
        <v>7</v>
      </c>
      <c r="M21" s="43"/>
      <c r="N21" s="24"/>
      <c r="O21" s="24"/>
      <c r="P21" s="44"/>
      <c r="Q21" s="24"/>
      <c r="R21" s="24"/>
      <c r="S21" s="44"/>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41">
        <f t="shared" si="0"/>
        <v>2788.17</v>
      </c>
      <c r="BB21" s="21">
        <f t="shared" si="1"/>
        <v>2788.17</v>
      </c>
      <c r="BC21" s="42" t="str">
        <f t="shared" si="2"/>
        <v>INR  Two Thousand Seven Hundred &amp; Eighty Eight  and Paise Seventeen Only</v>
      </c>
      <c r="IE21" s="23"/>
      <c r="IF21" s="23"/>
      <c r="IG21" s="23"/>
      <c r="IH21" s="23"/>
      <c r="II21" s="23"/>
    </row>
    <row r="22" spans="1:243" s="22" customFormat="1" ht="99.75">
      <c r="A22" s="34">
        <v>9</v>
      </c>
      <c r="B22" s="42" t="s">
        <v>65</v>
      </c>
      <c r="C22" s="80" t="s">
        <v>79</v>
      </c>
      <c r="D22" s="63">
        <v>1</v>
      </c>
      <c r="E22" s="63" t="s">
        <v>55</v>
      </c>
      <c r="F22" s="63">
        <v>259.29</v>
      </c>
      <c r="G22" s="24"/>
      <c r="H22" s="16"/>
      <c r="I22" s="37" t="s">
        <v>40</v>
      </c>
      <c r="J22" s="17">
        <f t="shared" si="3"/>
        <v>1</v>
      </c>
      <c r="K22" s="18" t="s">
        <v>45</v>
      </c>
      <c r="L22" s="18" t="s">
        <v>7</v>
      </c>
      <c r="M22" s="43"/>
      <c r="N22" s="24"/>
      <c r="O22" s="24"/>
      <c r="P22" s="44"/>
      <c r="Q22" s="24"/>
      <c r="R22" s="24"/>
      <c r="S22" s="44"/>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41">
        <f t="shared" si="0"/>
        <v>259.29</v>
      </c>
      <c r="BB22" s="21">
        <f t="shared" si="1"/>
        <v>259.29</v>
      </c>
      <c r="BC22" s="42" t="str">
        <f t="shared" si="2"/>
        <v>INR  Two Hundred &amp; Fifty Nine  and Paise Twenty Nine Only</v>
      </c>
      <c r="IE22" s="23"/>
      <c r="IF22" s="23"/>
      <c r="IG22" s="23"/>
      <c r="IH22" s="23"/>
      <c r="II22" s="23"/>
    </row>
    <row r="23" spans="1:243" s="22" customFormat="1" ht="142.5">
      <c r="A23" s="34">
        <v>10</v>
      </c>
      <c r="B23" s="42" t="s">
        <v>66</v>
      </c>
      <c r="C23" s="80" t="s">
        <v>80</v>
      </c>
      <c r="D23" s="63">
        <v>1</v>
      </c>
      <c r="E23" s="77" t="s">
        <v>53</v>
      </c>
      <c r="F23" s="63">
        <v>6543.32</v>
      </c>
      <c r="G23" s="24"/>
      <c r="H23" s="16"/>
      <c r="I23" s="37" t="s">
        <v>40</v>
      </c>
      <c r="J23" s="17">
        <f t="shared" si="3"/>
        <v>1</v>
      </c>
      <c r="K23" s="18" t="s">
        <v>45</v>
      </c>
      <c r="L23" s="18" t="s">
        <v>7</v>
      </c>
      <c r="M23" s="43"/>
      <c r="N23" s="24"/>
      <c r="O23" s="24"/>
      <c r="P23" s="44"/>
      <c r="Q23" s="24"/>
      <c r="R23" s="24"/>
      <c r="S23" s="44"/>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41">
        <f t="shared" si="0"/>
        <v>6543.32</v>
      </c>
      <c r="BB23" s="21">
        <f t="shared" si="1"/>
        <v>6543.32</v>
      </c>
      <c r="BC23" s="42" t="str">
        <f t="shared" si="2"/>
        <v>INR  Six Thousand Five Hundred &amp; Forty Three  and Paise Thirty Two Only</v>
      </c>
      <c r="IE23" s="23"/>
      <c r="IF23" s="23"/>
      <c r="IG23" s="23"/>
      <c r="IH23" s="23"/>
      <c r="II23" s="23"/>
    </row>
    <row r="24" spans="1:243" s="22" customFormat="1" ht="128.25">
      <c r="A24" s="34">
        <v>11</v>
      </c>
      <c r="B24" s="42" t="s">
        <v>67</v>
      </c>
      <c r="C24" s="80" t="s">
        <v>81</v>
      </c>
      <c r="D24" s="63">
        <v>1</v>
      </c>
      <c r="E24" s="63" t="s">
        <v>54</v>
      </c>
      <c r="F24" s="63">
        <v>53433.91</v>
      </c>
      <c r="G24" s="24"/>
      <c r="H24" s="16"/>
      <c r="I24" s="37" t="s">
        <v>40</v>
      </c>
      <c r="J24" s="17">
        <f t="shared" si="3"/>
        <v>1</v>
      </c>
      <c r="K24" s="18" t="s">
        <v>45</v>
      </c>
      <c r="L24" s="18" t="s">
        <v>7</v>
      </c>
      <c r="M24" s="43"/>
      <c r="N24" s="24"/>
      <c r="O24" s="24"/>
      <c r="P24" s="44"/>
      <c r="Q24" s="24"/>
      <c r="R24" s="24"/>
      <c r="S24" s="44"/>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41">
        <f t="shared" si="0"/>
        <v>53433.91</v>
      </c>
      <c r="BB24" s="21">
        <f t="shared" si="1"/>
        <v>53433.91</v>
      </c>
      <c r="BC24" s="42" t="str">
        <f t="shared" si="2"/>
        <v>INR  Fifty Three Thousand Four Hundred &amp; Thirty Three  and Paise Ninety One Only</v>
      </c>
      <c r="IE24" s="23"/>
      <c r="IF24" s="23"/>
      <c r="IG24" s="23"/>
      <c r="IH24" s="23"/>
      <c r="II24" s="23"/>
    </row>
    <row r="25" spans="1:243" s="22" customFormat="1" ht="28.5">
      <c r="A25" s="34">
        <v>12</v>
      </c>
      <c r="B25" s="42" t="s">
        <v>68</v>
      </c>
      <c r="C25" s="80"/>
      <c r="D25" s="63">
        <v>1</v>
      </c>
      <c r="E25" s="77" t="s">
        <v>53</v>
      </c>
      <c r="F25" s="63">
        <v>377.8</v>
      </c>
      <c r="G25" s="24"/>
      <c r="H25" s="16"/>
      <c r="I25" s="37" t="s">
        <v>40</v>
      </c>
      <c r="J25" s="17">
        <f t="shared" si="3"/>
        <v>1</v>
      </c>
      <c r="K25" s="18" t="s">
        <v>45</v>
      </c>
      <c r="L25" s="18" t="s">
        <v>7</v>
      </c>
      <c r="M25" s="43"/>
      <c r="N25" s="24"/>
      <c r="O25" s="24"/>
      <c r="P25" s="44"/>
      <c r="Q25" s="24"/>
      <c r="R25" s="24"/>
      <c r="S25" s="44"/>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41">
        <f t="shared" si="0"/>
        <v>377.8</v>
      </c>
      <c r="BB25" s="21">
        <f t="shared" si="1"/>
        <v>377.8</v>
      </c>
      <c r="BC25" s="42" t="str">
        <f t="shared" si="2"/>
        <v>INR  Three Hundred &amp; Seventy Seven  and Paise Eighty Only</v>
      </c>
      <c r="IE25" s="23"/>
      <c r="IF25" s="23"/>
      <c r="IG25" s="23"/>
      <c r="IH25" s="23"/>
      <c r="II25" s="23"/>
    </row>
    <row r="26" spans="1:243" s="22" customFormat="1" ht="28.5">
      <c r="A26" s="34">
        <v>13</v>
      </c>
      <c r="B26" s="42" t="s">
        <v>69</v>
      </c>
      <c r="C26" s="80"/>
      <c r="D26" s="63">
        <v>1</v>
      </c>
      <c r="E26" s="77" t="s">
        <v>53</v>
      </c>
      <c r="F26" s="63">
        <v>756.83</v>
      </c>
      <c r="G26" s="24"/>
      <c r="H26" s="16"/>
      <c r="I26" s="37" t="s">
        <v>40</v>
      </c>
      <c r="J26" s="17">
        <f t="shared" si="3"/>
        <v>1</v>
      </c>
      <c r="K26" s="18" t="s">
        <v>45</v>
      </c>
      <c r="L26" s="18" t="s">
        <v>7</v>
      </c>
      <c r="M26" s="43"/>
      <c r="N26" s="24"/>
      <c r="O26" s="24"/>
      <c r="P26" s="44"/>
      <c r="Q26" s="24"/>
      <c r="R26" s="24"/>
      <c r="S26" s="44"/>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41">
        <f t="shared" si="0"/>
        <v>756.83</v>
      </c>
      <c r="BB26" s="21">
        <f t="shared" si="1"/>
        <v>756.83</v>
      </c>
      <c r="BC26" s="42" t="str">
        <f t="shared" si="2"/>
        <v>INR  Seven Hundred &amp; Fifty Six  and Paise Eighty Three Only</v>
      </c>
      <c r="IE26" s="23"/>
      <c r="IF26" s="23"/>
      <c r="IG26" s="23"/>
      <c r="IH26" s="23"/>
      <c r="II26" s="23"/>
    </row>
    <row r="27" spans="1:243" s="22" customFormat="1" ht="28.5">
      <c r="A27" s="34">
        <v>14</v>
      </c>
      <c r="B27" s="42" t="s">
        <v>70</v>
      </c>
      <c r="C27" s="80"/>
      <c r="D27" s="63">
        <v>1</v>
      </c>
      <c r="E27" s="77" t="s">
        <v>53</v>
      </c>
      <c r="F27" s="63">
        <v>482.26</v>
      </c>
      <c r="G27" s="24"/>
      <c r="H27" s="16"/>
      <c r="I27" s="37" t="s">
        <v>40</v>
      </c>
      <c r="J27" s="17">
        <f t="shared" si="3"/>
        <v>1</v>
      </c>
      <c r="K27" s="18" t="s">
        <v>45</v>
      </c>
      <c r="L27" s="18" t="s">
        <v>7</v>
      </c>
      <c r="M27" s="43"/>
      <c r="N27" s="24"/>
      <c r="O27" s="24"/>
      <c r="P27" s="44"/>
      <c r="Q27" s="24"/>
      <c r="R27" s="24"/>
      <c r="S27" s="44"/>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41">
        <f t="shared" si="0"/>
        <v>482.26</v>
      </c>
      <c r="BB27" s="21">
        <f t="shared" si="1"/>
        <v>482.26</v>
      </c>
      <c r="BC27" s="42" t="str">
        <f t="shared" si="2"/>
        <v>INR  Four Hundred &amp; Eighty Two  and Paise Twenty Six Only</v>
      </c>
      <c r="IE27" s="23"/>
      <c r="IF27" s="23"/>
      <c r="IG27" s="23"/>
      <c r="IH27" s="23"/>
      <c r="II27" s="23"/>
    </row>
    <row r="28" spans="1:243" s="22" customFormat="1" ht="28.5">
      <c r="A28" s="34">
        <v>15</v>
      </c>
      <c r="B28" s="42" t="s">
        <v>71</v>
      </c>
      <c r="C28" s="80"/>
      <c r="D28" s="63">
        <v>1</v>
      </c>
      <c r="E28" s="77" t="s">
        <v>53</v>
      </c>
      <c r="F28" s="63">
        <v>167.71</v>
      </c>
      <c r="G28" s="24"/>
      <c r="H28" s="16"/>
      <c r="I28" s="37" t="s">
        <v>40</v>
      </c>
      <c r="J28" s="17">
        <f t="shared" si="3"/>
        <v>1</v>
      </c>
      <c r="K28" s="18" t="s">
        <v>45</v>
      </c>
      <c r="L28" s="18" t="s">
        <v>7</v>
      </c>
      <c r="M28" s="43"/>
      <c r="N28" s="24"/>
      <c r="O28" s="24"/>
      <c r="P28" s="44"/>
      <c r="Q28" s="24"/>
      <c r="R28" s="24"/>
      <c r="S28" s="44"/>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41">
        <f t="shared" si="0"/>
        <v>167.71</v>
      </c>
      <c r="BB28" s="21">
        <f t="shared" si="1"/>
        <v>167.71</v>
      </c>
      <c r="BC28" s="42" t="str">
        <f t="shared" si="2"/>
        <v>INR  One Hundred &amp; Sixty Seven  and Paise Seventy One Only</v>
      </c>
      <c r="IE28" s="23"/>
      <c r="IF28" s="23"/>
      <c r="IG28" s="23"/>
      <c r="IH28" s="23"/>
      <c r="II28" s="23"/>
    </row>
    <row r="29" spans="1:243" s="22" customFormat="1" ht="28.5">
      <c r="A29" s="45" t="s">
        <v>43</v>
      </c>
      <c r="B29" s="42"/>
      <c r="C29" s="83"/>
      <c r="D29" s="47"/>
      <c r="E29" s="47"/>
      <c r="F29" s="47"/>
      <c r="G29" s="47"/>
      <c r="H29" s="48"/>
      <c r="I29" s="48"/>
      <c r="J29" s="48"/>
      <c r="K29" s="48"/>
      <c r="L29" s="49"/>
      <c r="BA29" s="50">
        <f>SUM(BA13:BA28)</f>
        <v>74136.17000000001</v>
      </c>
      <c r="BB29" s="61">
        <f>SUM(BB14:BB28)</f>
        <v>74136.17000000001</v>
      </c>
      <c r="BC29" s="42" t="str">
        <f>SpellNumber($E$2,BB29)</f>
        <v>INR  Seventy Four Thousand One Hundred &amp; Thirty Six  and Paise Seventeen Only</v>
      </c>
      <c r="IE29" s="23">
        <v>4</v>
      </c>
      <c r="IF29" s="23" t="s">
        <v>41</v>
      </c>
      <c r="IG29" s="23" t="s">
        <v>42</v>
      </c>
      <c r="IH29" s="23">
        <v>10</v>
      </c>
      <c r="II29" s="23" t="s">
        <v>39</v>
      </c>
    </row>
    <row r="30" spans="1:243" s="26" customFormat="1" ht="33.75" customHeight="1">
      <c r="A30" s="46" t="s">
        <v>47</v>
      </c>
      <c r="B30" s="51"/>
      <c r="C30" s="84"/>
      <c r="D30" s="52"/>
      <c r="E30" s="53" t="s">
        <v>52</v>
      </c>
      <c r="F30" s="54"/>
      <c r="G30" s="55"/>
      <c r="H30" s="25"/>
      <c r="I30" s="25"/>
      <c r="J30" s="25"/>
      <c r="K30" s="56"/>
      <c r="L30" s="57"/>
      <c r="M30" s="58"/>
      <c r="O30" s="22"/>
      <c r="P30" s="22"/>
      <c r="Q30" s="22"/>
      <c r="R30" s="22"/>
      <c r="S30" s="22"/>
      <c r="BA30" s="59">
        <f>IF(ISBLANK(F30),0,IF(E30="Excess (+)",ROUND(BA29+(BA29*F30),2),IF(E30="Less (-)",ROUND(BA29+(BA29*F30*(-1)),2),IF(E30="At Par",BA29,0))))</f>
        <v>0</v>
      </c>
      <c r="BB30" s="62">
        <f>ROUND(BA30,0)</f>
        <v>0</v>
      </c>
      <c r="BC30" s="42" t="str">
        <f>SpellNumber($E$2,BA30)</f>
        <v>INR Zero Only</v>
      </c>
      <c r="IE30" s="27"/>
      <c r="IF30" s="27"/>
      <c r="IG30" s="27"/>
      <c r="IH30" s="27"/>
      <c r="II30" s="27"/>
    </row>
    <row r="31" spans="1:243" s="26" customFormat="1" ht="41.25" customHeight="1">
      <c r="A31" s="45" t="s">
        <v>46</v>
      </c>
      <c r="B31" s="45"/>
      <c r="C31" s="67" t="str">
        <f>SpellNumber($E$2,BA30)</f>
        <v>INR Zero Only</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9"/>
      <c r="IE31" s="27"/>
      <c r="IF31" s="27"/>
      <c r="IG31" s="27"/>
      <c r="IH31" s="27"/>
      <c r="II31" s="27"/>
    </row>
    <row r="32" spans="3:243" s="12" customFormat="1" ht="15">
      <c r="C32" s="85"/>
      <c r="D32" s="28"/>
      <c r="E32" s="28"/>
      <c r="F32" s="28"/>
      <c r="G32" s="28"/>
      <c r="H32" s="28"/>
      <c r="I32" s="28"/>
      <c r="J32" s="28"/>
      <c r="K32" s="28"/>
      <c r="L32" s="28"/>
      <c r="M32" s="28"/>
      <c r="O32" s="28"/>
      <c r="BA32" s="28"/>
      <c r="BC32" s="28"/>
      <c r="IE32" s="13"/>
      <c r="IF32" s="13"/>
      <c r="IG32" s="13"/>
      <c r="IH32" s="13"/>
      <c r="II32" s="13"/>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sheetData>
  <sheetProtection password="DA1B" sheet="1"/>
  <mergeCells count="8">
    <mergeCell ref="A9:BC9"/>
    <mergeCell ref="C31:BC31"/>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IF(E30&lt;&gt;"Select",99.9,0)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allowBlank="1" showInputMessage="1" showErrorMessage="1" sqref="E30">
      <formula1>"Select, Excess (+), Less (-)"</formula1>
    </dataValidation>
    <dataValidation type="decimal" allowBlank="1" showInputMessage="1" showErrorMessage="1" promptTitle="Quantity" prompt="Please enter the Quantity for this item. " errorTitle="Invalid Entry" error="Only Numeric Values are allowed. " sqref="F13:F28 D13:D28">
      <formula1>0</formula1>
      <formula2>999999999999999</formula2>
    </dataValidation>
    <dataValidation allowBlank="1" showInputMessage="1" showErrorMessage="1" promptTitle="Units" prompt="Please enter Units in text" sqref="E13:E28"/>
    <dataValidation type="list" allowBlank="1" showInputMessage="1" showErrorMessage="1" sqref="L26 L27 L13 L14 L15 L16 L17 L18 L19 L20 L21 L22 L23 L24 L25 L2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allowBlank="1" showInputMessage="1" showErrorMessage="1" promptTitle="Itemcode/Make" prompt="Please enter text" sqref="C13:C28"/>
    <dataValidation type="decimal" allowBlank="1" showInputMessage="1" showErrorMessage="1" errorTitle="Invalid Entry" error="Only Numeric Values are allowed. " sqref="A13:A28">
      <formula1>0</formula1>
      <formula2>999999999999999</formula2>
    </dataValidation>
    <dataValidation type="list" showInputMessage="1" showErrorMessage="1" sqref="I13:I28">
      <formula1>"Excess(+), Less(-)"</formula1>
    </dataValidation>
    <dataValidation allowBlank="1" showInputMessage="1" showErrorMessage="1" promptTitle="Addition / Deduction" prompt="Please Choose the correct One" sqref="J13:J28"/>
    <dataValidation type="list" allowBlank="1" showInputMessage="1" showErrorMessage="1" sqref="C2">
      <formula1>"Normal, SingleWindow, Alternate"</formula1>
    </dataValidation>
    <dataValidation type="list" allowBlank="1" showInputMessage="1" showErrorMessage="1" sqref="K13:K2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6" t="s">
        <v>3</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2018-05-31T07:19:03Z</cp:lastPrinted>
  <dcterms:created xsi:type="dcterms:W3CDTF">2009-01-30T06:42:42Z</dcterms:created>
  <dcterms:modified xsi:type="dcterms:W3CDTF">2018-05-31T07:22:53Z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