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activeTab="14"/>
  </bookViews>
  <sheets>
    <sheet name="Sheet01" sheetId="7" r:id="rId1"/>
    <sheet name="Sheet02" sheetId="10" r:id="rId2"/>
    <sheet name="Sheet03" sheetId="8" r:id="rId3"/>
    <sheet name="Sheet04" sheetId="9" r:id="rId4"/>
    <sheet name="Sheet05" sheetId="11" r:id="rId5"/>
    <sheet name="Sheet06" sheetId="12" r:id="rId6"/>
    <sheet name="Sheet07" sheetId="13" r:id="rId7"/>
    <sheet name="Sheet08" sheetId="6" r:id="rId8"/>
    <sheet name="Sheet09" sheetId="3" r:id="rId9"/>
    <sheet name="Sheet10" sheetId="1" r:id="rId10"/>
    <sheet name="Sheet11" sheetId="5" r:id="rId11"/>
    <sheet name="Sheet12" sheetId="4" r:id="rId12"/>
    <sheet name="Sheet13" sheetId="2" r:id="rId13"/>
    <sheet name="Sheet14" sheetId="14" r:id="rId14"/>
    <sheet name="Sheet15" sheetId="15" r:id="rId15"/>
  </sheets>
  <externalReferences>
    <externalReference r:id="rId16"/>
  </externalReferences>
  <calcPr calcId="124519"/>
</workbook>
</file>

<file path=xl/calcChain.xml><?xml version="1.0" encoding="utf-8"?>
<calcChain xmlns="http://schemas.openxmlformats.org/spreadsheetml/2006/main">
  <c r="F9" i="15"/>
  <c r="F6"/>
  <c r="F7"/>
  <c r="F8"/>
  <c r="F10"/>
  <c r="F11"/>
  <c r="F5"/>
  <c r="E16"/>
  <c r="F16" s="1"/>
  <c r="F15"/>
  <c r="F14"/>
  <c r="F13"/>
  <c r="F12"/>
  <c r="F17" s="1"/>
  <c r="F6" i="14"/>
  <c r="F7"/>
  <c r="F8"/>
  <c r="F9"/>
  <c r="F10"/>
  <c r="F12"/>
  <c r="F13"/>
  <c r="F14"/>
  <c r="F15"/>
  <c r="F16"/>
  <c r="F5"/>
  <c r="E16"/>
  <c r="E15"/>
  <c r="E14"/>
  <c r="E12"/>
  <c r="C11" i="13"/>
  <c r="C10"/>
  <c r="F19"/>
  <c r="F18"/>
  <c r="F17"/>
  <c r="F16"/>
  <c r="F15"/>
  <c r="F9"/>
  <c r="F8"/>
  <c r="F7"/>
  <c r="F6"/>
  <c r="F5"/>
  <c r="F10" i="12"/>
  <c r="F16"/>
  <c r="F15"/>
  <c r="F14"/>
  <c r="F13"/>
  <c r="F12"/>
  <c r="F9"/>
  <c r="F8"/>
  <c r="F7"/>
  <c r="F6"/>
  <c r="F5"/>
  <c r="F20" i="11"/>
  <c r="F19"/>
  <c r="F18"/>
  <c r="F17"/>
  <c r="F16"/>
  <c r="F14"/>
  <c r="F13"/>
  <c r="F12"/>
  <c r="F11"/>
  <c r="F10"/>
  <c r="F9"/>
  <c r="F8"/>
  <c r="F7"/>
  <c r="F6"/>
  <c r="F5"/>
  <c r="F18" i="15" l="1"/>
  <c r="F19" s="1"/>
  <c r="F17" i="14"/>
  <c r="F18" s="1"/>
  <c r="F20" i="13"/>
  <c r="F21" s="1"/>
  <c r="F22" s="1"/>
  <c r="F17" i="12"/>
  <c r="F21" i="11"/>
  <c r="F22" s="1"/>
  <c r="F23" s="1"/>
  <c r="F20" i="15" l="1"/>
  <c r="F21" s="1"/>
  <c r="F19" i="14"/>
  <c r="F20" s="1"/>
  <c r="F21" s="1"/>
  <c r="F23" i="13"/>
  <c r="F24" s="1"/>
  <c r="F18" i="12"/>
  <c r="F19" s="1"/>
  <c r="F20" s="1"/>
  <c r="F21" s="1"/>
  <c r="F24" i="11"/>
  <c r="F25" s="1"/>
  <c r="E15" i="10" l="1"/>
  <c r="E14"/>
  <c r="E13"/>
  <c r="E12"/>
  <c r="E11"/>
  <c r="F10"/>
  <c r="F16" s="1"/>
  <c r="E15" i="9"/>
  <c r="E14"/>
  <c r="E13"/>
  <c r="E12"/>
  <c r="E11"/>
  <c r="F10"/>
  <c r="F16" s="1"/>
  <c r="E15" i="8"/>
  <c r="E14"/>
  <c r="E13"/>
  <c r="E12"/>
  <c r="E11"/>
  <c r="F10"/>
  <c r="F16" s="1"/>
  <c r="E15" i="7"/>
  <c r="E14"/>
  <c r="E13"/>
  <c r="E12"/>
  <c r="E11"/>
  <c r="F10"/>
  <c r="F16" s="1"/>
  <c r="F17" i="10" l="1"/>
  <c r="F18" s="1"/>
  <c r="F17" i="9"/>
  <c r="F18" s="1"/>
  <c r="F17" i="8"/>
  <c r="F18"/>
  <c r="F17" i="7"/>
  <c r="F18" s="1"/>
  <c r="F19" i="10" l="1"/>
  <c r="F20" s="1"/>
  <c r="F19" i="9"/>
  <c r="F20" s="1"/>
  <c r="F19" i="8"/>
  <c r="F20" s="1"/>
  <c r="F19" i="7"/>
  <c r="F20" s="1"/>
  <c r="F16" i="6" l="1"/>
  <c r="F15"/>
  <c r="F14"/>
  <c r="F13"/>
  <c r="F12"/>
  <c r="F10"/>
  <c r="F9"/>
  <c r="F8"/>
  <c r="F7"/>
  <c r="F6"/>
  <c r="F5"/>
  <c r="F17" s="1"/>
  <c r="F18" s="1"/>
  <c r="F19" s="1"/>
  <c r="F20" s="1"/>
  <c r="F21" s="1"/>
  <c r="F15" i="5" l="1"/>
  <c r="F14"/>
  <c r="F13"/>
  <c r="F12"/>
  <c r="F11"/>
  <c r="F9"/>
  <c r="F8"/>
  <c r="F7"/>
  <c r="F6"/>
  <c r="F5"/>
  <c r="F16" s="1"/>
  <c r="F17" s="1"/>
  <c r="F18" s="1"/>
  <c r="F19" s="1"/>
  <c r="F20" s="1"/>
  <c r="F15" i="4"/>
  <c r="F14"/>
  <c r="F13"/>
  <c r="F12"/>
  <c r="F11"/>
  <c r="F9"/>
  <c r="F8"/>
  <c r="F7"/>
  <c r="F6"/>
  <c r="F5"/>
  <c r="F16" s="1"/>
  <c r="F17" s="1"/>
  <c r="F18" s="1"/>
  <c r="F19" s="1"/>
  <c r="F20" s="1"/>
  <c r="F16" i="3"/>
  <c r="F15"/>
  <c r="F14"/>
  <c r="F13"/>
  <c r="F12"/>
  <c r="C10"/>
  <c r="F9"/>
  <c r="F8"/>
  <c r="F7"/>
  <c r="F6"/>
  <c r="F5"/>
  <c r="F17" s="1"/>
  <c r="F18" s="1"/>
  <c r="F19" s="1"/>
  <c r="F20" s="1"/>
  <c r="F21" s="1"/>
  <c r="F16" i="2" l="1"/>
  <c r="F15"/>
  <c r="F14"/>
  <c r="F13"/>
  <c r="F12"/>
  <c r="F10"/>
  <c r="F9"/>
  <c r="F8"/>
  <c r="F7"/>
  <c r="F6"/>
  <c r="F5"/>
  <c r="F17" s="1"/>
  <c r="F18" s="1"/>
  <c r="F19" s="1"/>
  <c r="F20" s="1"/>
  <c r="F21" s="1"/>
  <c r="F16" i="1" l="1"/>
  <c r="F15"/>
  <c r="F14"/>
  <c r="F13"/>
  <c r="F12"/>
  <c r="F10"/>
  <c r="F9"/>
  <c r="F8"/>
  <c r="F7"/>
  <c r="F6"/>
  <c r="F5"/>
  <c r="F17" s="1"/>
  <c r="F18" s="1"/>
  <c r="F19" s="1"/>
  <c r="F20" s="1"/>
  <c r="F21" s="1"/>
</calcChain>
</file>

<file path=xl/sharedStrings.xml><?xml version="1.0" encoding="utf-8"?>
<sst xmlns="http://schemas.openxmlformats.org/spreadsheetml/2006/main" count="686" uniqueCount="144">
  <si>
    <t>RANCHI MUNICIPAL CORPORATION, RANCHI</t>
  </si>
  <si>
    <t xml:space="preserve">BILL OF QUANTITY </t>
  </si>
  <si>
    <t>Name of Work :- Construction of PCC Road at Anand nagar house of jaswant to house of lalita tirkey under ward no-33.</t>
  </si>
  <si>
    <t>Sl. No.</t>
  </si>
  <si>
    <t>Items of work</t>
  </si>
  <si>
    <t>Qnty.</t>
  </si>
  <si>
    <t>Unit</t>
  </si>
  <si>
    <t>Rate</t>
  </si>
  <si>
    <t>Amount</t>
  </si>
  <si>
    <t>Labour for cleaning the work site before and after work etc.</t>
  </si>
  <si>
    <t>Each</t>
  </si>
  <si>
    <t>2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</si>
  <si>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</si>
  <si>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</si>
  <si>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 xml:space="preserve">3
4/M004 </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</si>
  <si>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</si>
  <si>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 J.B.C.D</t>
  </si>
  <si>
    <t>Supplying and laying (properly as per design and drawing) rip-rap with good  quality of boulders duly packed including the cost of materials, royalty all taxes etc. but excluding the cost of carriage all complete as per specification and direction of E/I.</t>
  </si>
  <si>
    <t>5
J.B.C.D 5.3.1.1</t>
  </si>
  <si>
    <t>Providing and laying in position cement concrete of specified grade excluding the cost of centering and shutering  All work upto pilith level.1:1.5.3(1 Cement:1.5 coarse sand(zone iii):3graded stone Aggregate 20mm nomial size.</t>
  </si>
  <si>
    <t>6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</si>
  <si>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</si>
  <si>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</si>
  <si>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</si>
  <si>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</si>
  <si>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</si>
  <si>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</si>
  <si>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22 KM)</t>
  </si>
  <si>
    <t>iii</t>
  </si>
  <si>
    <t>Stone Chips  (Lead 22 KM)</t>
  </si>
  <si>
    <t>iv</t>
  </si>
  <si>
    <t>BOULDER-LEAD-( 36 KM )</t>
  </si>
  <si>
    <t>v</t>
  </si>
  <si>
    <t>Earth (Lead 01 KM)</t>
  </si>
  <si>
    <t>TOTAL</t>
  </si>
  <si>
    <t>GST (18%)</t>
  </si>
  <si>
    <t>L. CESS (1%)</t>
  </si>
  <si>
    <t>Name of Work :- Construction of PCC Road at Bucha toli dibdih PCC Main road to house of dipak sanga under ward no-36.</t>
  </si>
  <si>
    <t>Name of Work :- Improvement of PCC road in lower chutia near kali mandir to harihar toli chowk under ward no 14.</t>
  </si>
  <si>
    <t>Sand (Lead 42 KM)</t>
  </si>
  <si>
    <t>Sand Local / Dust(Lead 15 KM)</t>
  </si>
  <si>
    <t>Stone Chips  (Lead 15 KM)</t>
  </si>
  <si>
    <t>BOULDER-LEAD-( 29 KM )</t>
  </si>
  <si>
    <t>Name of Work :-  Construction of guard wall at sahu chowk pundag ponds  under ward no 36</t>
  </si>
  <si>
    <t>1 WRD 2016 ITEM 5.1.8</t>
  </si>
  <si>
    <t>E/W in excavation of foundation trenches as per designed section in all kinds of soil,including moorum soil,soil mixed with kankar,pebbles and boulders upto 300mm size and disposal of the same (beyond 50m away from the toe of dam in the countryside ) within initial lead of 150m and lift of 1.5m, all lifts as per specification and direction of E/I.</t>
  </si>
  <si>
    <t>M³</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</si>
  <si>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</si>
  <si>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</si>
  <si>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WRD 2016 ITEM .-5.6.8)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</si>
  <si>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</si>
  <si>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J.B.C.D.5.3.2.2</t>
  </si>
  <si>
    <t>Providing P.C.C.M-150 in nominal mix of (1:2.:4)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</si>
  <si>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5.      (J.B.C.D-5.2.34 )</t>
  </si>
  <si>
    <t xml:space="preserve">Providing  rough dressed course stone masonry in cement mortar (1:4) in foundation and plinth with hammer dressed stone of less than0 .03 M³ in volume and clean coarse sand of F.M. 2 to 2.5 including cost of screening ,raking out joints to 20mm depth,curing , taxes and royalty all complete , as per specification and direction of E/I.                                                                                                                                                                                                                                                                                                                                                                          </t>
  </si>
  <si>
    <t>Carriage of materials</t>
  </si>
  <si>
    <t>(i)</t>
  </si>
  <si>
    <t>SAND-LEAD-49KM</t>
  </si>
  <si>
    <t>(ii)</t>
  </si>
  <si>
    <t>SAND LOCAL-LEAD-14KM</t>
  </si>
  <si>
    <t>(iii)</t>
  </si>
  <si>
    <t>CHIPS-LEAD-22KM</t>
  </si>
  <si>
    <t>(iv)</t>
  </si>
  <si>
    <t>BOULDER-LEAD-36KM</t>
  </si>
  <si>
    <t>(v)</t>
  </si>
  <si>
    <t>EARTH -LEAD -01 KM</t>
  </si>
  <si>
    <t>Name of Work :-  Construction of guard wall at behind Dibdhi girja toli near ponds church  under ward no 36</t>
  </si>
  <si>
    <t>Name of Work :- Construction of PCC Road from house of dulari tirkey to house of jyoti bakhala at santi nagar garha toli ward no 12.</t>
  </si>
  <si>
    <t>Sand Local / Dust(Lead 25 KM)</t>
  </si>
  <si>
    <t>Stone Chips  (Lead 25 KM)</t>
  </si>
  <si>
    <t>RANCHI  MUNICIPAL  CORPORATION,  RANCHI</t>
  </si>
  <si>
    <t>BILL OF QUANTITY</t>
  </si>
  <si>
    <t>SL</t>
  </si>
  <si>
    <t xml:space="preserve"> Item of works</t>
  </si>
  <si>
    <t>Quantity</t>
  </si>
  <si>
    <t xml:space="preserve">Rate          </t>
  </si>
  <si>
    <t xml:space="preserve">Amount                     </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</si>
  <si>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</si>
  <si>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</si>
  <si>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2.     5.1.10</t>
  </si>
  <si>
    <t>3.         5.6.8</t>
  </si>
  <si>
    <t>Supplying and laying (properly as per design and drawing )rip-rap with good quality of boulders duly packed including the cost of materials,royalty all taxes etc.but excluding the cost of carriage, all complete as per specification and direction of E/I.</t>
  </si>
  <si>
    <t>4         5.3.1.1</t>
  </si>
  <si>
    <t>Providing and laying in position cement concrete of specified grade excluding the cost of centering and shuttering - All work up to plinth level 1:1.5:3 ( 1 cement: 1.5 course sand (zone- III): 3 graded stone agreegate 20mm nominal size)</t>
  </si>
  <si>
    <t>5             5.3.17.1</t>
  </si>
  <si>
    <t>Centering and shuttering including strutting, propping etc. and removal of from for Foundations,footings, bases of columns, etc. for mass concrete.</t>
  </si>
  <si>
    <t>M²</t>
  </si>
  <si>
    <t>CARRIAGE OF MATERIALS</t>
  </si>
  <si>
    <t>LOCAL SAND-LEAD-13KM</t>
  </si>
  <si>
    <t>STONE CHIPS-LEAD-22KM</t>
  </si>
  <si>
    <t>EARTH-LEAD-1KM</t>
  </si>
  <si>
    <t xml:space="preserve">GST18% </t>
  </si>
  <si>
    <t>L CESS 1%</t>
  </si>
  <si>
    <t>NAME OF WORK:- CONSTRUCTION OF PCC ROAD AT KHIJURTOLA VILLAGE ROAD TO TAPU GREEN CITY UNDER WARD-05 OF RMC, RANCHI</t>
  </si>
  <si>
    <t>NAME OF WORK:- CONSTRUCTION OF PCC ROAD AT AT KHIJURTOLA VILLAGE ROAD TO ASHOK SAHU HOUSE  UNDER WARD-05 OF RMC, RANCHI</t>
  </si>
  <si>
    <t>NAME OF WORK:- CONSTRUCTION OF PCC ROAD AT WAXPOL GALI ROAD TO HOUSE OF RADHE JI AND ARUN JI HOUSE GALI ROAD UNDER WARD-05 OF RMC, RANCHI</t>
  </si>
  <si>
    <t>NAME OF WORK:- CONSTRUCTION OF PCC ROAD AT KHIJURTOLA VILLAGE ROAD TO ONWARS GREEN PARK UNDER WARD-05 OF RMC, RANCHI</t>
  </si>
  <si>
    <t>Sl No.</t>
  </si>
  <si>
    <t>PARTICULARS OR ITEM OF WORKS</t>
  </si>
  <si>
    <t>Rate in Rs.</t>
  </si>
  <si>
    <t>Amount in Rs.</t>
  </si>
  <si>
    <t>Providing man days for site clearence before and after the work etc.</t>
  </si>
  <si>
    <t>2.       5.10.1</t>
  </si>
  <si>
    <t xml:space="preserve">   3.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</si>
  <si>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</si>
  <si>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4.        (J.B.C.D.-5.1.10)</t>
  </si>
  <si>
    <t>5.        (J.B.C.D.-8.6.8)</t>
  </si>
  <si>
    <t>06. 5.3.17.1</t>
  </si>
  <si>
    <t>Centring and shuttring including strutting,propping etc. and removal of from for  Foundation, footings,bases of column,etc for mass concrete</t>
  </si>
  <si>
    <t>7. J.B.C.D.5.3.10</t>
  </si>
  <si>
    <t>Reinfoced cement concrete work in wall(any thickness),including attached pilasters buttressed,plinth and string course,fillets,columns,pillers,piers,abutments,post and struts etc. above plinth level up to floor five level,excluding cost of centring,shuttring,finishing and reinforcements:1:1.5:3(1cement:1.5 coarse sand(zone-lll):3 grade stone agreegate 20mm nominal size)..........do…..all complete as per specification and direction of E/I.</t>
  </si>
  <si>
    <t>08. J.B.C.D.5.3.11</t>
  </si>
  <si>
    <r>
      <t>Reinfoced cement concrete work in beam,suspanded floor,roof having slope up to 15</t>
    </r>
    <r>
      <rPr>
        <b/>
        <vertAlign val="superscript"/>
        <sz val="12"/>
        <color theme="1"/>
        <rFont val="Century"/>
        <family val="1"/>
      </rPr>
      <t>o</t>
    </r>
    <r>
      <rPr>
        <b/>
        <sz val="12"/>
        <color theme="1"/>
        <rFont val="Century"/>
        <family val="1"/>
      </rPr>
      <t>landings,balconies,shelves,chajja,lintels,bands plain window sills,staircases and sprial stair cases above plinth level up to floor five level,excluding cost of centring,shuttring,finishing and reinforcements:1:1.5:3(1cement:1.5 coarse sand(zone-lll):3 grade stone agreegate 20mm nominal size)..........do…..all complete as per specification and direction of E/I.</t>
    </r>
  </si>
  <si>
    <t>09. (J.B.C.D.-5.5.5</t>
  </si>
  <si>
    <t>Providing Tor steel reinforcement of 10mm dia bars as per approved design and drawing -----do-----do-----</t>
  </si>
  <si>
    <t>MT</t>
  </si>
  <si>
    <t>10 (J.B.C.D.-
5.5.4</t>
  </si>
  <si>
    <t>Providing Tor steel reinforcement of 8mm  dia bars as per approved design and drawing -----do-----do-----</t>
  </si>
  <si>
    <t>SAND-LEAD-49km</t>
  </si>
  <si>
    <t>SAND LOCAL-LEAD-13KM</t>
  </si>
  <si>
    <t>CHIPS-LEAD-22km</t>
  </si>
  <si>
    <t>EARTH-LEAD-1km</t>
  </si>
  <si>
    <t>Total</t>
  </si>
  <si>
    <t>Add 18% GST</t>
  </si>
  <si>
    <t>Add 1% Labour cess</t>
  </si>
  <si>
    <t>Dismantling of Pucca brick or lime work Including stacking the serviceable material in countable stacks within 15M lead and disposal of  unserviceable material with all leads all complete as per direction of E/I</t>
  </si>
  <si>
    <t>NAME OF WORK - CONSTRUCTION OF R.C.C. DRAIN  WITH COVER SLAB FROM HOUSE OF PASWAN TO GALI NO. 09 AT BAJRANG NAGAR UNDER WARD NO.10</t>
  </si>
  <si>
    <t xml:space="preserve">   02.      (.J.B.C.D.5.1.1.+5.1.2.)</t>
  </si>
  <si>
    <t>03.        (J.B.C.D.-5.1.10)</t>
  </si>
  <si>
    <t>04.        (J.B.C.D.-8.6.8)</t>
  </si>
  <si>
    <t>05. 5.3.17.1</t>
  </si>
  <si>
    <t>NAME OF WORK - IMPROVEMENT OF PCC ROAD FROM HOUSE OF MARTIN TO SANKAR MANDIR ROAD AT BHABHA NAGAT UNDER WARD NO.10</t>
  </si>
  <si>
    <t>Dismantling of plain cement concrete and ……do….E/I.</t>
  </si>
  <si>
    <t>NAME OF WORK - CONSTRUCTION OF R.C.C. DRAIN  from noor nagar road to noor masjid UNDER WARD NO.21</t>
  </si>
  <si>
    <t>2.
M-004</t>
  </si>
  <si>
    <t>LOCAL SAND-LEAD-18KM</t>
  </si>
  <si>
    <t>BOULDER-LEAD-29KM</t>
  </si>
  <si>
    <t>NAME OF WORK:- CONSTRUCTION OF PCC ROAD AT daud nagar dibdih PCC road to new sarna masna asthal UNDER WARD-13 OF RMC, RANCHI</t>
  </si>
  <si>
    <t>Providing mandays for site clearence before and after the wirk etc</t>
  </si>
  <si>
    <t>SAND-LEAD-47KM</t>
  </si>
  <si>
    <t>LOCAL SAND-LEAD-16KM</t>
  </si>
  <si>
    <t>STONE CHIPS-LEAD-20KM</t>
  </si>
  <si>
    <t>BOULDER-LEAD-34KM</t>
  </si>
  <si>
    <t>NAME OF WORK:- CONSTRUCTION OF PCC ROAD from vimal mahali house at tiril basti UNDER WARD-05 OF RMC, RANCHI</t>
  </si>
</sst>
</file>

<file path=xl/styles.xml><?xml version="1.0" encoding="utf-8"?>
<styleSheet xmlns="http://schemas.openxmlformats.org/spreadsheetml/2006/main">
  <numFmts count="3">
    <numFmt numFmtId="164" formatCode="&quot;₹&quot;\ #,##0.00"/>
    <numFmt numFmtId="165" formatCode="0.00000"/>
    <numFmt numFmtId="166" formatCode="0.0000"/>
  </numFmts>
  <fonts count="28">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amily val="2"/>
    </font>
    <font>
      <sz val="11"/>
      <color theme="1"/>
      <name val="Calibri"/>
      <family val="2"/>
      <scheme val="minor"/>
    </font>
    <font>
      <b/>
      <sz val="12"/>
      <color theme="1"/>
      <name val="Century"/>
      <family val="1"/>
    </font>
    <font>
      <b/>
      <sz val="10"/>
      <color theme="1"/>
      <name val="Century"/>
      <family val="1"/>
    </font>
    <font>
      <b/>
      <sz val="10"/>
      <color theme="1"/>
      <name val="Calibri"/>
      <family val="2"/>
      <scheme val="minor"/>
    </font>
    <font>
      <b/>
      <sz val="9"/>
      <color theme="1"/>
      <name val="Arial"/>
      <family val="2"/>
    </font>
    <font>
      <sz val="9"/>
      <color theme="1"/>
      <name val="Arial"/>
      <family val="2"/>
    </font>
    <font>
      <sz val="10"/>
      <color theme="1"/>
      <name val="Calibri"/>
      <family val="2"/>
      <scheme val="minor"/>
    </font>
    <font>
      <b/>
      <sz val="9"/>
      <color theme="1"/>
      <name val="Calibri"/>
      <family val="2"/>
      <scheme val="minor"/>
    </font>
    <font>
      <sz val="9"/>
      <color theme="1"/>
      <name val="Calibri"/>
      <family val="2"/>
      <scheme val="minor"/>
    </font>
    <font>
      <sz val="9"/>
      <color indexed="8"/>
      <name val="Tahoma"/>
      <family val="2"/>
    </font>
    <font>
      <sz val="9"/>
      <color indexed="8"/>
      <name val="Calibri"/>
      <family val="2"/>
      <scheme val="minor"/>
    </font>
    <font>
      <b/>
      <sz val="9"/>
      <color theme="1"/>
      <name val="Calibri"/>
      <family val="2"/>
    </font>
    <font>
      <sz val="9"/>
      <color theme="1"/>
      <name val="Calibri"/>
      <family val="2"/>
    </font>
    <font>
      <b/>
      <sz val="20"/>
      <color theme="1"/>
      <name val="Calibri"/>
      <family val="2"/>
      <scheme val="minor"/>
    </font>
    <font>
      <b/>
      <sz val="16"/>
      <color theme="1"/>
      <name val="Calibri"/>
      <family val="2"/>
      <scheme val="minor"/>
    </font>
    <font>
      <b/>
      <u/>
      <sz val="14"/>
      <color theme="1"/>
      <name val="Calibri"/>
      <family val="2"/>
      <scheme val="minor"/>
    </font>
    <font>
      <sz val="12"/>
      <color theme="1"/>
      <name val="Calibri"/>
      <family val="2"/>
      <scheme val="minor"/>
    </font>
    <font>
      <b/>
      <sz val="12"/>
      <color theme="1"/>
      <name val="Calibri"/>
      <family val="2"/>
      <scheme val="minor"/>
    </font>
    <font>
      <sz val="12"/>
      <color theme="1"/>
      <name val="Century"/>
      <family val="1"/>
    </font>
    <font>
      <b/>
      <vertAlign val="superscript"/>
      <sz val="12"/>
      <color theme="1"/>
      <name val="Century"/>
      <family val="1"/>
    </font>
    <font>
      <b/>
      <u/>
      <sz val="12"/>
      <color theme="1"/>
      <name val="Century"/>
      <family val="1"/>
    </font>
    <font>
      <b/>
      <sz val="16"/>
      <color theme="1"/>
      <name val="Century"/>
      <family val="1"/>
    </font>
    <font>
      <b/>
      <sz val="14"/>
      <color theme="1"/>
      <name val="Century"/>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5" fillId="0" borderId="0"/>
  </cellStyleXfs>
  <cellXfs count="101">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2" applyFont="1" applyBorder="1" applyAlignment="1">
      <alignment horizontal="center" vertical="center" wrapText="1"/>
    </xf>
    <xf numFmtId="0" fontId="10" fillId="0" borderId="1" xfId="2" applyFont="1" applyBorder="1" applyAlignment="1">
      <alignment horizontal="justify" vertical="top" wrapText="1"/>
    </xf>
    <xf numFmtId="2" fontId="9" fillId="0" borderId="1" xfId="2" applyNumberFormat="1" applyFont="1" applyBorder="1" applyAlignment="1">
      <alignment horizontal="center" vertical="center" wrapText="1"/>
    </xf>
    <xf numFmtId="2" fontId="10" fillId="0" borderId="1" xfId="2" applyNumberFormat="1" applyFont="1" applyBorder="1" applyAlignment="1">
      <alignment horizontal="center" vertical="center"/>
    </xf>
    <xf numFmtId="2" fontId="9" fillId="0" borderId="1" xfId="2" applyNumberFormat="1" applyFont="1" applyBorder="1" applyAlignment="1">
      <alignment horizontal="center" vertical="center"/>
    </xf>
    <xf numFmtId="164" fontId="9" fillId="0" borderId="1" xfId="2" applyNumberFormat="1" applyFont="1" applyBorder="1" applyAlignment="1">
      <alignment horizontal="center" vertical="center"/>
    </xf>
    <xf numFmtId="0" fontId="11" fillId="0" borderId="0" xfId="0" applyFont="1"/>
    <xf numFmtId="0" fontId="12" fillId="0" borderId="1" xfId="0" applyFont="1" applyBorder="1" applyAlignment="1">
      <alignment horizontal="center" vertical="center" wrapText="1"/>
    </xf>
    <xf numFmtId="0" fontId="13" fillId="0" borderId="1" xfId="0" applyFont="1" applyBorder="1" applyAlignment="1">
      <alignment horizontal="justify" vertical="top" wrapText="1"/>
    </xf>
    <xf numFmtId="2" fontId="13" fillId="0" borderId="1" xfId="0" applyNumberFormat="1" applyFont="1" applyBorder="1" applyAlignment="1">
      <alignment horizontal="center" vertical="center"/>
    </xf>
    <xf numFmtId="0" fontId="5" fillId="0" borderId="0" xfId="0" applyFont="1"/>
    <xf numFmtId="0" fontId="14" fillId="2" borderId="1" xfId="0" quotePrefix="1" applyFont="1" applyFill="1" applyBorder="1" applyAlignment="1">
      <alignment horizontal="center" vertical="center" wrapText="1"/>
    </xf>
    <xf numFmtId="0" fontId="15" fillId="2" borderId="1" xfId="0" applyFont="1" applyFill="1" applyBorder="1" applyAlignment="1">
      <alignment horizontal="justify" vertical="top" wrapText="1"/>
    </xf>
    <xf numFmtId="2"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16" fillId="0" borderId="1" xfId="0" applyFont="1" applyBorder="1" applyAlignment="1">
      <alignment horizontal="center" vertical="top" wrapText="1"/>
    </xf>
    <xf numFmtId="0" fontId="16" fillId="0" borderId="1" xfId="0" applyFont="1" applyBorder="1" applyAlignment="1">
      <alignment horizontal="justify" vertical="top" wrapText="1"/>
    </xf>
    <xf numFmtId="2" fontId="17" fillId="0" borderId="1" xfId="0" applyNumberFormat="1" applyFont="1" applyBorder="1" applyAlignment="1">
      <alignment horizontal="center" vertical="center"/>
    </xf>
    <xf numFmtId="0" fontId="12" fillId="0" borderId="1" xfId="0" applyFont="1" applyBorder="1" applyAlignment="1">
      <alignment horizontal="center" vertical="top"/>
    </xf>
    <xf numFmtId="0" fontId="13" fillId="0" borderId="1" xfId="0" applyFont="1" applyBorder="1" applyAlignment="1">
      <alignment horizontal="justify" vertical="top"/>
    </xf>
    <xf numFmtId="2" fontId="13" fillId="0" borderId="1" xfId="0" applyNumberFormat="1" applyFont="1" applyBorder="1" applyAlignment="1">
      <alignment horizontal="justify" vertical="top"/>
    </xf>
    <xf numFmtId="0" fontId="12" fillId="0" borderId="1" xfId="0" applyFont="1" applyBorder="1" applyAlignment="1">
      <alignment horizontal="center"/>
    </xf>
    <xf numFmtId="0" fontId="12" fillId="0" borderId="1" xfId="0" applyFont="1" applyBorder="1" applyAlignment="1">
      <alignment horizontal="left" vertical="center" wrapText="1"/>
    </xf>
    <xf numFmtId="0" fontId="5" fillId="0" borderId="0" xfId="0" applyFont="1" applyAlignment="1">
      <alignment horizontal="center" vertical="center"/>
    </xf>
    <xf numFmtId="0" fontId="13"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2" fillId="0" borderId="1" xfId="0" applyFont="1" applyBorder="1"/>
    <xf numFmtId="0" fontId="12" fillId="0" borderId="1" xfId="0" applyFont="1" applyBorder="1" applyAlignment="1">
      <alignment vertical="top"/>
    </xf>
    <xf numFmtId="0" fontId="5" fillId="0" borderId="1" xfId="0" applyFont="1" applyBorder="1" applyAlignment="1">
      <alignment horizontal="center" vertical="center"/>
    </xf>
    <xf numFmtId="164" fontId="12" fillId="0" borderId="1" xfId="0" applyNumberFormat="1" applyFont="1" applyBorder="1" applyAlignment="1">
      <alignment horizontal="center" vertical="center"/>
    </xf>
    <xf numFmtId="2" fontId="5" fillId="0" borderId="0" xfId="0" applyNumberFormat="1" applyFont="1"/>
    <xf numFmtId="2" fontId="0" fillId="0" borderId="0" xfId="0" applyNumberFormat="1"/>
    <xf numFmtId="0" fontId="6" fillId="0" borderId="1" xfId="0" applyFont="1" applyBorder="1" applyAlignment="1">
      <alignment horizontal="center" vertical="center"/>
    </xf>
    <xf numFmtId="0" fontId="21" fillId="0" borderId="0" xfId="0" applyFont="1"/>
    <xf numFmtId="0" fontId="2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0" fontId="23" fillId="0" borderId="0" xfId="0" applyFont="1" applyAlignment="1"/>
    <xf numFmtId="0" fontId="6" fillId="0" borderId="1" xfId="0" applyFont="1" applyBorder="1" applyAlignment="1">
      <alignment horizontal="left" vertical="top" wrapText="1"/>
    </xf>
    <xf numFmtId="2" fontId="6" fillId="0" borderId="1" xfId="0" applyNumberFormat="1" applyFont="1" applyBorder="1" applyAlignment="1">
      <alignment horizontal="center" vertical="center" wrapText="1"/>
    </xf>
    <xf numFmtId="0" fontId="23" fillId="0" borderId="0" xfId="0" applyFont="1"/>
    <xf numFmtId="0" fontId="23" fillId="0" borderId="0" xfId="0" applyFont="1" applyAlignment="1">
      <alignment horizontal="center"/>
    </xf>
    <xf numFmtId="0" fontId="6" fillId="0" borderId="1" xfId="0" applyFont="1" applyBorder="1" applyAlignment="1">
      <alignment horizontal="center" vertical="top" wrapText="1"/>
    </xf>
    <xf numFmtId="165"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25" fillId="0" borderId="1" xfId="0" applyFont="1" applyBorder="1" applyAlignment="1">
      <alignment horizontal="left" vertical="top" wrapText="1"/>
    </xf>
    <xf numFmtId="2" fontId="6" fillId="0" borderId="1" xfId="0" applyNumberFormat="1" applyFont="1" applyBorder="1" applyAlignment="1">
      <alignment horizontal="center" wrapText="1"/>
    </xf>
    <xf numFmtId="0" fontId="6" fillId="0" borderId="1" xfId="0" applyFont="1" applyBorder="1" applyAlignment="1">
      <alignment horizontal="left" vertical="top"/>
    </xf>
    <xf numFmtId="2" fontId="6" fillId="0" borderId="1" xfId="0" applyNumberFormat="1" applyFont="1" applyBorder="1" applyAlignment="1">
      <alignment horizontal="left" vertical="top"/>
    </xf>
    <xf numFmtId="0" fontId="6" fillId="0" borderId="0" xfId="0" applyFont="1" applyBorder="1" applyAlignment="1">
      <alignment horizontal="center" vertical="center" wrapText="1"/>
    </xf>
    <xf numFmtId="0" fontId="23" fillId="0" borderId="0" xfId="0" applyFont="1" applyBorder="1"/>
    <xf numFmtId="2" fontId="26" fillId="0" borderId="1" xfId="0" applyNumberFormat="1" applyFont="1" applyBorder="1" applyAlignment="1">
      <alignment horizontal="center" vertical="center" wrapText="1"/>
    </xf>
    <xf numFmtId="0" fontId="6" fillId="0" borderId="0" xfId="0" applyFont="1" applyBorder="1" applyAlignment="1">
      <alignment horizontal="center"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horizontal="center"/>
    </xf>
    <xf numFmtId="0" fontId="0" fillId="0" borderId="0" xfId="0" applyAlignment="1">
      <alignment horizontal="center" vertical="center"/>
    </xf>
    <xf numFmtId="2" fontId="27" fillId="0" borderId="1" xfId="0" applyNumberFormat="1" applyFont="1" applyBorder="1" applyAlignment="1">
      <alignment horizontal="center" vertical="center" wrapText="1"/>
    </xf>
    <xf numFmtId="0" fontId="10" fillId="0" borderId="1" xfId="2" applyFont="1" applyBorder="1" applyAlignment="1">
      <alignment horizontal="center" vertical="top" wrapText="1"/>
    </xf>
    <xf numFmtId="0" fontId="10" fillId="0" borderId="1" xfId="2" applyFont="1" applyBorder="1" applyAlignment="1">
      <alignment horizontal="center" vertical="center" wrapText="1"/>
    </xf>
    <xf numFmtId="2" fontId="10" fillId="0" borderId="1" xfId="2"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8" fillId="0" borderId="5"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3">
    <cellStyle name="Normal" xfId="0" builtinId="0"/>
    <cellStyle name="Normal 2" xfId="2"/>
    <cellStyle name="Normal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ESTIMATE%202022%20NEW%20-%20ward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Gumla Petrol pump"/>
      <sheetName val="Gumla mat"/>
      <sheetName val="Gumla Drain"/>
      <sheetName val="Gum drain mat"/>
      <sheetName val="ABS"/>
      <sheetName val="nage tungri"/>
      <sheetName val="nage mat"/>
      <sheetName val="DSP"/>
      <sheetName val="DSP MAT"/>
    </sheetNames>
    <sheetDataSet>
      <sheetData sheetId="0" refreshError="1"/>
      <sheetData sheetId="1" refreshError="1"/>
      <sheetData sheetId="2" refreshError="1">
        <row r="37">
          <cell r="I37">
            <v>848.82</v>
          </cell>
        </row>
        <row r="38">
          <cell r="I38">
            <v>313.14</v>
          </cell>
        </row>
        <row r="39">
          <cell r="I39">
            <v>447.06</v>
          </cell>
        </row>
        <row r="40">
          <cell r="I40">
            <v>679.66</v>
          </cell>
        </row>
        <row r="41">
          <cell r="I41">
            <v>117.54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8"/>
  <sheetViews>
    <sheetView topLeftCell="A16" workbookViewId="0">
      <selection activeCell="F20" sqref="F20"/>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77" t="s">
        <v>70</v>
      </c>
      <c r="B1" s="77"/>
      <c r="C1" s="77"/>
      <c r="D1" s="77"/>
      <c r="E1" s="77"/>
      <c r="F1" s="77"/>
    </row>
    <row r="2" spans="1:6" ht="18.75" customHeight="1">
      <c r="A2" s="78" t="s">
        <v>71</v>
      </c>
      <c r="B2" s="79"/>
      <c r="C2" s="79"/>
      <c r="D2" s="79"/>
      <c r="E2" s="79"/>
      <c r="F2" s="80"/>
    </row>
    <row r="3" spans="1:6" ht="38.25" customHeight="1">
      <c r="A3" s="81" t="s">
        <v>93</v>
      </c>
      <c r="B3" s="81"/>
      <c r="C3" s="81"/>
      <c r="D3" s="81"/>
      <c r="E3" s="81"/>
      <c r="F3" s="81"/>
    </row>
    <row r="4" spans="1:6" ht="21" customHeight="1">
      <c r="A4" s="12" t="s">
        <v>72</v>
      </c>
      <c r="B4" s="13" t="s">
        <v>73</v>
      </c>
      <c r="C4" s="13" t="s">
        <v>74</v>
      </c>
      <c r="D4" s="13" t="s">
        <v>6</v>
      </c>
      <c r="E4" s="12" t="s">
        <v>75</v>
      </c>
      <c r="F4" s="12" t="s">
        <v>76</v>
      </c>
    </row>
    <row r="5" spans="1:6" s="20" customFormat="1" ht="96.75" customHeight="1">
      <c r="A5" s="14" t="s">
        <v>77</v>
      </c>
      <c r="B5" s="15" t="s">
        <v>78</v>
      </c>
      <c r="C5" s="16">
        <v>177</v>
      </c>
      <c r="D5" s="17" t="s">
        <v>46</v>
      </c>
      <c r="E5" s="18">
        <v>151.82</v>
      </c>
      <c r="F5" s="19">
        <v>26872.7</v>
      </c>
    </row>
    <row r="6" spans="1:6" ht="98.25" customHeight="1">
      <c r="A6" s="21" t="s">
        <v>79</v>
      </c>
      <c r="B6" s="22" t="s">
        <v>48</v>
      </c>
      <c r="C6" s="23">
        <v>35.4</v>
      </c>
      <c r="D6" s="17" t="s">
        <v>46</v>
      </c>
      <c r="E6" s="23">
        <v>589.51</v>
      </c>
      <c r="F6" s="19">
        <v>20869.09</v>
      </c>
    </row>
    <row r="7" spans="1:6" s="24" customFormat="1" ht="77.25" customHeight="1">
      <c r="A7" s="21" t="s">
        <v>80</v>
      </c>
      <c r="B7" s="22" t="s">
        <v>81</v>
      </c>
      <c r="C7" s="23">
        <v>58.06</v>
      </c>
      <c r="D7" s="17" t="s">
        <v>46</v>
      </c>
      <c r="E7" s="23">
        <v>1756.4</v>
      </c>
      <c r="F7" s="19">
        <v>101971.68</v>
      </c>
    </row>
    <row r="8" spans="1:6" s="24" customFormat="1" ht="74.25" customHeight="1">
      <c r="A8" s="25" t="s">
        <v>82</v>
      </c>
      <c r="B8" s="26" t="s">
        <v>83</v>
      </c>
      <c r="C8" s="23">
        <v>70.8</v>
      </c>
      <c r="D8" s="17" t="s">
        <v>46</v>
      </c>
      <c r="E8" s="23">
        <v>4961.7299999999996</v>
      </c>
      <c r="F8" s="19">
        <v>351297.79</v>
      </c>
    </row>
    <row r="9" spans="1:6" s="24" customFormat="1" ht="71.25" customHeight="1">
      <c r="A9" s="21" t="s">
        <v>84</v>
      </c>
      <c r="B9" s="22" t="s">
        <v>85</v>
      </c>
      <c r="C9" s="27">
        <v>46.47</v>
      </c>
      <c r="D9" s="28" t="s">
        <v>86</v>
      </c>
      <c r="E9" s="29">
        <v>194.5</v>
      </c>
      <c r="F9" s="19">
        <v>9038.1</v>
      </c>
    </row>
    <row r="10" spans="1:6" s="24" customFormat="1" ht="36.75" customHeight="1">
      <c r="A10" s="30">
        <v>6</v>
      </c>
      <c r="B10" s="31" t="s">
        <v>87</v>
      </c>
      <c r="C10" s="32">
        <v>0</v>
      </c>
      <c r="D10" s="32"/>
      <c r="E10" s="32"/>
      <c r="F10" s="19">
        <f t="shared" ref="F10" si="0">ROUND((C10*E10),2)</f>
        <v>0</v>
      </c>
    </row>
    <row r="11" spans="1:6" s="24" customFormat="1" ht="31.5" customHeight="1">
      <c r="A11" s="33" t="s">
        <v>56</v>
      </c>
      <c r="B11" s="34" t="s">
        <v>57</v>
      </c>
      <c r="C11" s="23">
        <v>30.44</v>
      </c>
      <c r="D11" s="23" t="s">
        <v>46</v>
      </c>
      <c r="E11" s="29">
        <f>'[1]RCC DRAIN'!I37</f>
        <v>848.82</v>
      </c>
      <c r="F11" s="19">
        <v>25842.01</v>
      </c>
    </row>
    <row r="12" spans="1:6" s="24" customFormat="1" ht="30" customHeight="1">
      <c r="A12" s="33" t="s">
        <v>58</v>
      </c>
      <c r="B12" s="34" t="s">
        <v>88</v>
      </c>
      <c r="C12" s="23">
        <v>35.4</v>
      </c>
      <c r="D12" s="23" t="s">
        <v>46</v>
      </c>
      <c r="E12" s="29">
        <f>'[1]RCC DRAIN'!I38</f>
        <v>313.14</v>
      </c>
      <c r="F12" s="19">
        <v>11085.39</v>
      </c>
    </row>
    <row r="13" spans="1:6" s="24" customFormat="1" ht="27.75" customHeight="1">
      <c r="A13" s="33" t="s">
        <v>60</v>
      </c>
      <c r="B13" s="35" t="s">
        <v>89</v>
      </c>
      <c r="C13" s="23">
        <v>60.89</v>
      </c>
      <c r="D13" s="23" t="s">
        <v>46</v>
      </c>
      <c r="E13" s="29">
        <f>'[1]RCC DRAIN'!I39</f>
        <v>447.06</v>
      </c>
      <c r="F13" s="19">
        <v>27221.16</v>
      </c>
    </row>
    <row r="14" spans="1:6" s="24" customFormat="1" ht="30" customHeight="1">
      <c r="A14" s="33" t="s">
        <v>62</v>
      </c>
      <c r="B14" s="35" t="s">
        <v>63</v>
      </c>
      <c r="C14" s="23">
        <v>58.06</v>
      </c>
      <c r="D14" s="23" t="s">
        <v>46</v>
      </c>
      <c r="E14" s="29">
        <f>'[1]RCC DRAIN'!I40</f>
        <v>679.66</v>
      </c>
      <c r="F14" s="19">
        <v>39459.160000000003</v>
      </c>
    </row>
    <row r="15" spans="1:6" s="24" customFormat="1" ht="29.25" customHeight="1">
      <c r="A15" s="33" t="s">
        <v>64</v>
      </c>
      <c r="B15" s="35" t="s">
        <v>90</v>
      </c>
      <c r="C15" s="23">
        <v>177</v>
      </c>
      <c r="D15" s="23" t="s">
        <v>46</v>
      </c>
      <c r="E15" s="29">
        <f>'[1]RCC DRAIN'!I41</f>
        <v>117.54</v>
      </c>
      <c r="F15" s="19">
        <v>20805.009999999998</v>
      </c>
    </row>
    <row r="16" spans="1:6" s="24" customFormat="1" ht="28.5" customHeight="1">
      <c r="A16" s="36"/>
      <c r="B16" s="37"/>
      <c r="C16" s="38"/>
      <c r="D16" s="39"/>
      <c r="E16" s="39" t="s">
        <v>34</v>
      </c>
      <c r="F16" s="40">
        <f>SUM(F5:F15)</f>
        <v>634462.09000000008</v>
      </c>
    </row>
    <row r="17" spans="1:6" s="24" customFormat="1" ht="28.5" customHeight="1">
      <c r="A17" s="41"/>
      <c r="B17" s="42"/>
      <c r="C17" s="39"/>
      <c r="D17" s="38"/>
      <c r="E17" s="39" t="s">
        <v>91</v>
      </c>
      <c r="F17" s="40">
        <f>F16*18/100</f>
        <v>114203.17620000002</v>
      </c>
    </row>
    <row r="18" spans="1:6" s="24" customFormat="1" ht="27" customHeight="1">
      <c r="A18" s="41"/>
      <c r="B18" s="42"/>
      <c r="C18" s="39"/>
      <c r="D18" s="39"/>
      <c r="E18" s="39"/>
      <c r="F18" s="40">
        <f>F16+F17</f>
        <v>748665.26620000007</v>
      </c>
    </row>
    <row r="19" spans="1:6" s="24" customFormat="1" ht="29.25" customHeight="1">
      <c r="A19" s="41"/>
      <c r="B19" s="42"/>
      <c r="C19" s="43"/>
      <c r="D19" s="39"/>
      <c r="E19" s="39" t="s">
        <v>92</v>
      </c>
      <c r="F19" s="40">
        <f>F18*1/100</f>
        <v>7486.6526620000004</v>
      </c>
    </row>
    <row r="20" spans="1:6" s="24" customFormat="1" ht="31.5" customHeight="1">
      <c r="A20" s="41"/>
      <c r="B20" s="42"/>
      <c r="C20" s="43"/>
      <c r="D20" s="39"/>
      <c r="E20" s="39" t="s">
        <v>34</v>
      </c>
      <c r="F20" s="44">
        <f>F18+F19</f>
        <v>756151.91886200011</v>
      </c>
    </row>
    <row r="21" spans="1:6" s="24" customFormat="1">
      <c r="C21" s="45"/>
      <c r="D21" s="45"/>
      <c r="E21" s="45"/>
      <c r="F21" s="45"/>
    </row>
    <row r="22" spans="1:6" s="24" customFormat="1">
      <c r="C22" s="45"/>
      <c r="D22" s="45"/>
      <c r="E22" s="45"/>
      <c r="F22" s="45"/>
    </row>
    <row r="23" spans="1:6" s="24" customFormat="1">
      <c r="C23" s="45"/>
      <c r="D23" s="45"/>
      <c r="E23" s="45"/>
      <c r="F23" s="45"/>
    </row>
    <row r="24" spans="1:6" s="24" customFormat="1">
      <c r="C24" s="45"/>
      <c r="D24" s="45"/>
      <c r="E24" s="45"/>
      <c r="F24" s="45"/>
    </row>
    <row r="25" spans="1:6" s="24" customFormat="1">
      <c r="C25" s="45"/>
      <c r="D25" s="45"/>
      <c r="E25" s="45"/>
      <c r="F25" s="45"/>
    </row>
    <row r="26" spans="1:6" s="24" customFormat="1">
      <c r="C26" s="45"/>
      <c r="D26" s="45"/>
      <c r="E26" s="45"/>
      <c r="F26" s="45"/>
    </row>
    <row r="27" spans="1:6" s="24" customFormat="1">
      <c r="C27" s="45"/>
      <c r="D27" s="45"/>
      <c r="E27" s="45"/>
      <c r="F27" s="45"/>
    </row>
    <row r="28" spans="1:6" s="24" customFormat="1">
      <c r="C28" s="45"/>
      <c r="D28" s="45"/>
      <c r="E28" s="45"/>
      <c r="F28" s="45"/>
    </row>
    <row r="29" spans="1:6" s="24" customFormat="1">
      <c r="C29" s="45"/>
      <c r="D29" s="45"/>
      <c r="E29" s="45"/>
      <c r="F29" s="45"/>
    </row>
    <row r="30" spans="1:6" s="24" customFormat="1">
      <c r="C30" s="45"/>
      <c r="D30" s="45"/>
      <c r="E30" s="45"/>
      <c r="F30" s="45"/>
    </row>
    <row r="31" spans="1:6" s="24" customFormat="1">
      <c r="C31" s="45"/>
      <c r="D31" s="45"/>
      <c r="E31" s="45"/>
      <c r="F31" s="45"/>
    </row>
    <row r="32" spans="1:6" s="24" customFormat="1">
      <c r="C32" s="45"/>
      <c r="D32" s="45"/>
      <c r="E32" s="45"/>
      <c r="F32" s="45"/>
    </row>
    <row r="33" spans="1:6" s="24" customFormat="1">
      <c r="C33" s="45"/>
      <c r="D33" s="45"/>
      <c r="E33" s="45"/>
      <c r="F33" s="45"/>
    </row>
    <row r="34" spans="1:6" s="24" customFormat="1">
      <c r="C34" s="45"/>
      <c r="D34" s="45"/>
      <c r="E34" s="45"/>
      <c r="F34" s="45"/>
    </row>
    <row r="35" spans="1:6" s="24" customFormat="1">
      <c r="C35" s="45"/>
      <c r="D35" s="45"/>
      <c r="E35" s="45"/>
      <c r="F35" s="45"/>
    </row>
    <row r="36" spans="1:6" s="24" customFormat="1">
      <c r="C36" s="45"/>
      <c r="D36" s="45"/>
      <c r="E36" s="45"/>
      <c r="F36" s="45"/>
    </row>
    <row r="37" spans="1:6" s="24" customFormat="1">
      <c r="C37" s="45"/>
      <c r="D37" s="45"/>
      <c r="E37" s="45"/>
      <c r="F37" s="45"/>
    </row>
    <row r="38" spans="1:6" s="24"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1"/>
  <sheetViews>
    <sheetView workbookViewId="0">
      <selection activeCell="A5" sqref="A5:F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99" t="s">
        <v>0</v>
      </c>
      <c r="B1" s="99"/>
      <c r="C1" s="99"/>
      <c r="D1" s="99"/>
      <c r="E1" s="99"/>
      <c r="F1" s="99"/>
    </row>
    <row r="2" spans="1:6" ht="18.75">
      <c r="A2" s="99" t="s">
        <v>1</v>
      </c>
      <c r="B2" s="99"/>
      <c r="C2" s="99"/>
      <c r="D2" s="99"/>
      <c r="E2" s="99"/>
      <c r="F2" s="99"/>
    </row>
    <row r="3" spans="1:6" ht="51.75" customHeight="1">
      <c r="A3" s="100" t="s">
        <v>2</v>
      </c>
      <c r="B3" s="100"/>
      <c r="C3" s="100"/>
      <c r="D3" s="100"/>
      <c r="E3" s="100"/>
      <c r="F3" s="100"/>
    </row>
    <row r="4" spans="1:6">
      <c r="A4" s="2" t="s">
        <v>3</v>
      </c>
      <c r="B4" s="2" t="s">
        <v>4</v>
      </c>
      <c r="C4" s="2" t="s">
        <v>5</v>
      </c>
      <c r="D4" s="2" t="s">
        <v>6</v>
      </c>
      <c r="E4" s="2" t="s">
        <v>7</v>
      </c>
      <c r="F4" s="2" t="s">
        <v>8</v>
      </c>
    </row>
    <row r="5" spans="1:6" ht="30">
      <c r="A5" s="3">
        <v>1</v>
      </c>
      <c r="B5" s="4" t="s">
        <v>9</v>
      </c>
      <c r="C5" s="4">
        <v>2</v>
      </c>
      <c r="D5" s="4" t="s">
        <v>10</v>
      </c>
      <c r="E5" s="4">
        <v>326.85000000000002</v>
      </c>
      <c r="F5" s="4">
        <f>C5*E5</f>
        <v>653.70000000000005</v>
      </c>
    </row>
    <row r="6" spans="1:6" ht="165">
      <c r="A6" s="4" t="s">
        <v>11</v>
      </c>
      <c r="B6" s="4" t="s">
        <v>12</v>
      </c>
      <c r="C6" s="4">
        <v>72.099999999999994</v>
      </c>
      <c r="D6" s="4" t="s">
        <v>13</v>
      </c>
      <c r="E6" s="4">
        <v>151.82</v>
      </c>
      <c r="F6" s="4">
        <f t="shared" ref="F6:F16" si="0">C6*E6</f>
        <v>10946.221999999998</v>
      </c>
    </row>
    <row r="7" spans="1:6" ht="120">
      <c r="A7" s="4" t="s">
        <v>14</v>
      </c>
      <c r="B7" s="4" t="s">
        <v>15</v>
      </c>
      <c r="C7" s="4">
        <v>26.9</v>
      </c>
      <c r="D7" s="4" t="s">
        <v>13</v>
      </c>
      <c r="E7" s="4">
        <v>347.85</v>
      </c>
      <c r="F7" s="4">
        <f t="shared" si="0"/>
        <v>9357.1650000000009</v>
      </c>
    </row>
    <row r="8" spans="1:6" ht="90">
      <c r="A8" s="4" t="s">
        <v>16</v>
      </c>
      <c r="B8" s="4" t="s">
        <v>17</v>
      </c>
      <c r="C8" s="4">
        <v>45.2</v>
      </c>
      <c r="D8" s="4" t="s">
        <v>13</v>
      </c>
      <c r="E8" s="4">
        <v>1756.4</v>
      </c>
      <c r="F8" s="4">
        <f t="shared" si="0"/>
        <v>79389.280000000013</v>
      </c>
    </row>
    <row r="9" spans="1:6" ht="90">
      <c r="A9" s="4" t="s">
        <v>18</v>
      </c>
      <c r="B9" s="4" t="s">
        <v>19</v>
      </c>
      <c r="C9" s="4">
        <v>53.81</v>
      </c>
      <c r="D9" s="4" t="s">
        <v>13</v>
      </c>
      <c r="E9" s="4">
        <v>4961.7299999999996</v>
      </c>
      <c r="F9" s="4">
        <f t="shared" si="0"/>
        <v>266990.69130000001</v>
      </c>
    </row>
    <row r="10" spans="1:6" ht="60">
      <c r="A10" s="4" t="s">
        <v>20</v>
      </c>
      <c r="B10" s="4" t="s">
        <v>21</v>
      </c>
      <c r="C10" s="4">
        <v>35.32</v>
      </c>
      <c r="D10" s="4" t="s">
        <v>22</v>
      </c>
      <c r="E10" s="4">
        <v>194.5</v>
      </c>
      <c r="F10" s="4">
        <f t="shared" si="0"/>
        <v>6869.74</v>
      </c>
    </row>
    <row r="11" spans="1:6">
      <c r="A11" s="4">
        <v>7</v>
      </c>
      <c r="B11" s="4" t="s">
        <v>23</v>
      </c>
      <c r="C11" s="4"/>
      <c r="D11" s="4"/>
      <c r="E11" s="4"/>
      <c r="F11" s="4"/>
    </row>
    <row r="12" spans="1:6">
      <c r="A12" s="4" t="s">
        <v>24</v>
      </c>
      <c r="B12" s="4" t="s">
        <v>25</v>
      </c>
      <c r="C12" s="4">
        <v>23.14</v>
      </c>
      <c r="D12" s="4" t="s">
        <v>13</v>
      </c>
      <c r="E12" s="4">
        <v>848.82</v>
      </c>
      <c r="F12" s="4">
        <f t="shared" si="0"/>
        <v>19641.694800000001</v>
      </c>
    </row>
    <row r="13" spans="1:6">
      <c r="A13" s="4" t="s">
        <v>26</v>
      </c>
      <c r="B13" s="4" t="s">
        <v>27</v>
      </c>
      <c r="C13" s="4">
        <v>26.9</v>
      </c>
      <c r="D13" s="4" t="s">
        <v>13</v>
      </c>
      <c r="E13" s="4">
        <v>447.06</v>
      </c>
      <c r="F13" s="4">
        <f t="shared" si="0"/>
        <v>12025.913999999999</v>
      </c>
    </row>
    <row r="14" spans="1:6">
      <c r="A14" s="4" t="s">
        <v>28</v>
      </c>
      <c r="B14" s="4" t="s">
        <v>29</v>
      </c>
      <c r="C14" s="4">
        <v>46.28</v>
      </c>
      <c r="D14" s="4" t="s">
        <v>13</v>
      </c>
      <c r="E14" s="4">
        <v>447.06</v>
      </c>
      <c r="F14" s="4">
        <f t="shared" si="0"/>
        <v>20689.936799999999</v>
      </c>
    </row>
    <row r="15" spans="1:6">
      <c r="A15" s="4" t="s">
        <v>30</v>
      </c>
      <c r="B15" s="4" t="s">
        <v>31</v>
      </c>
      <c r="C15" s="4">
        <v>45.2</v>
      </c>
      <c r="D15" s="4" t="s">
        <v>13</v>
      </c>
      <c r="E15" s="4">
        <v>679.66</v>
      </c>
      <c r="F15" s="4">
        <f t="shared" si="0"/>
        <v>30720.632000000001</v>
      </c>
    </row>
    <row r="16" spans="1:6">
      <c r="A16" s="4" t="s">
        <v>32</v>
      </c>
      <c r="B16" s="4" t="s">
        <v>33</v>
      </c>
      <c r="C16" s="4">
        <v>72.099999999999994</v>
      </c>
      <c r="D16" s="4" t="s">
        <v>13</v>
      </c>
      <c r="E16" s="4">
        <v>117.54</v>
      </c>
      <c r="F16" s="4">
        <f t="shared" si="0"/>
        <v>8474.634</v>
      </c>
    </row>
    <row r="17" spans="1:6">
      <c r="A17" s="4"/>
      <c r="B17" s="4"/>
      <c r="C17" s="4"/>
      <c r="D17" s="4"/>
      <c r="E17" s="4" t="s">
        <v>34</v>
      </c>
      <c r="F17" s="4">
        <f>SUM(F5:F16)</f>
        <v>465759.60990000004</v>
      </c>
    </row>
    <row r="18" spans="1:6">
      <c r="A18" s="5"/>
      <c r="B18" s="6"/>
      <c r="C18" s="7"/>
      <c r="D18" s="3"/>
      <c r="E18" s="4" t="s">
        <v>35</v>
      </c>
      <c r="F18" s="4">
        <f>F17*18/100</f>
        <v>83836.729782000009</v>
      </c>
    </row>
    <row r="19" spans="1:6">
      <c r="A19" s="5"/>
      <c r="B19" s="6"/>
      <c r="C19" s="7"/>
      <c r="D19" s="3"/>
      <c r="E19" s="4"/>
      <c r="F19" s="4">
        <f>F18+F17</f>
        <v>549596.33968199999</v>
      </c>
    </row>
    <row r="20" spans="1:6">
      <c r="A20" s="5"/>
      <c r="B20" s="6"/>
      <c r="C20" s="7"/>
      <c r="D20" s="3"/>
      <c r="E20" s="4" t="s">
        <v>36</v>
      </c>
      <c r="F20" s="4">
        <f>F19*1/100</f>
        <v>5495.9633968199996</v>
      </c>
    </row>
    <row r="21" spans="1:6">
      <c r="A21" s="5"/>
      <c r="B21" s="6"/>
      <c r="C21" s="7"/>
      <c r="D21" s="3"/>
      <c r="E21" s="4" t="s">
        <v>34</v>
      </c>
      <c r="F21" s="4">
        <f>F20+F19</f>
        <v>555092.30307882</v>
      </c>
    </row>
  </sheetData>
  <mergeCells count="3">
    <mergeCell ref="A1:F1"/>
    <mergeCell ref="A2:F2"/>
    <mergeCell ref="A3:F3"/>
  </mergeCells>
  <pageMargins left="0.44" right="0.47"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99" t="s">
        <v>0</v>
      </c>
      <c r="B1" s="99"/>
      <c r="C1" s="99"/>
      <c r="D1" s="99"/>
      <c r="E1" s="99"/>
      <c r="F1" s="99"/>
    </row>
    <row r="2" spans="1:6" ht="18.75">
      <c r="A2" s="99" t="s">
        <v>1</v>
      </c>
      <c r="B2" s="99"/>
      <c r="C2" s="99"/>
      <c r="D2" s="99"/>
      <c r="E2" s="99"/>
      <c r="F2" s="99"/>
    </row>
    <row r="3" spans="1:6" ht="51.75" customHeight="1">
      <c r="A3" s="100" t="s">
        <v>66</v>
      </c>
      <c r="B3" s="100"/>
      <c r="C3" s="100"/>
      <c r="D3" s="100"/>
      <c r="E3" s="100"/>
      <c r="F3" s="100"/>
    </row>
    <row r="4" spans="1:6">
      <c r="A4" s="2" t="s">
        <v>3</v>
      </c>
      <c r="B4" s="2" t="s">
        <v>4</v>
      </c>
      <c r="C4" s="2" t="s">
        <v>5</v>
      </c>
      <c r="D4" s="2" t="s">
        <v>6</v>
      </c>
      <c r="E4" s="2" t="s">
        <v>7</v>
      </c>
      <c r="F4" s="2" t="s">
        <v>8</v>
      </c>
    </row>
    <row r="5" spans="1:6" ht="120">
      <c r="A5" s="4" t="s">
        <v>44</v>
      </c>
      <c r="B5" s="4" t="s">
        <v>45</v>
      </c>
      <c r="C5" s="4">
        <v>90.63</v>
      </c>
      <c r="D5" s="4" t="s">
        <v>46</v>
      </c>
      <c r="E5" s="4">
        <v>151.82</v>
      </c>
      <c r="F5" s="4">
        <f>C5*E5</f>
        <v>13759.446599999999</v>
      </c>
    </row>
    <row r="6" spans="1:6" ht="120">
      <c r="A6" s="4" t="s">
        <v>47</v>
      </c>
      <c r="B6" s="4" t="s">
        <v>48</v>
      </c>
      <c r="C6" s="4">
        <v>11.33</v>
      </c>
      <c r="D6" s="4" t="s">
        <v>46</v>
      </c>
      <c r="E6" s="4">
        <v>589.51</v>
      </c>
      <c r="F6" s="4">
        <f t="shared" ref="F6:F15" si="0">C6*E6</f>
        <v>6679.1482999999998</v>
      </c>
    </row>
    <row r="7" spans="1:6" ht="90">
      <c r="A7" s="4" t="s">
        <v>49</v>
      </c>
      <c r="B7" s="4" t="s">
        <v>50</v>
      </c>
      <c r="C7" s="4">
        <v>9.2899999999999991</v>
      </c>
      <c r="D7" s="4" t="s">
        <v>46</v>
      </c>
      <c r="E7" s="4">
        <v>1438.96</v>
      </c>
      <c r="F7" s="4">
        <f t="shared" si="0"/>
        <v>13367.938399999999</v>
      </c>
    </row>
    <row r="8" spans="1:6" ht="135">
      <c r="A8" s="4" t="s">
        <v>51</v>
      </c>
      <c r="B8" s="4" t="s">
        <v>52</v>
      </c>
      <c r="C8" s="4">
        <v>16.989999999999998</v>
      </c>
      <c r="D8" s="4" t="s">
        <v>46</v>
      </c>
      <c r="E8" s="4">
        <v>5626.21</v>
      </c>
      <c r="F8" s="4">
        <f>C8*E8</f>
        <v>95589.307899999985</v>
      </c>
    </row>
    <row r="9" spans="1:6" ht="120">
      <c r="A9" s="4" t="s">
        <v>53</v>
      </c>
      <c r="B9" s="4" t="s">
        <v>54</v>
      </c>
      <c r="C9" s="4">
        <v>169.92</v>
      </c>
      <c r="D9" s="4" t="s">
        <v>13</v>
      </c>
      <c r="E9" s="4">
        <v>2987.47</v>
      </c>
      <c r="F9" s="4">
        <f>C9*E9</f>
        <v>507630.9023999999</v>
      </c>
    </row>
    <row r="10" spans="1:6">
      <c r="A10" s="3">
        <v>6</v>
      </c>
      <c r="B10" s="4" t="s">
        <v>55</v>
      </c>
      <c r="C10" s="4"/>
      <c r="D10" s="4"/>
      <c r="E10" s="4"/>
      <c r="F10" s="4"/>
    </row>
    <row r="11" spans="1:6">
      <c r="A11" s="4" t="s">
        <v>56</v>
      </c>
      <c r="B11" s="4" t="s">
        <v>57</v>
      </c>
      <c r="C11" s="4">
        <v>11.33</v>
      </c>
      <c r="D11" s="4" t="s">
        <v>46</v>
      </c>
      <c r="E11" s="4">
        <v>848.82</v>
      </c>
      <c r="F11" s="4">
        <f t="shared" si="0"/>
        <v>9617.1306000000004</v>
      </c>
    </row>
    <row r="12" spans="1:6">
      <c r="A12" s="4" t="s">
        <v>58</v>
      </c>
      <c r="B12" s="4" t="s">
        <v>59</v>
      </c>
      <c r="C12" s="4">
        <v>75.28</v>
      </c>
      <c r="D12" s="4" t="s">
        <v>46</v>
      </c>
      <c r="E12" s="4">
        <v>328.02</v>
      </c>
      <c r="F12" s="4">
        <f t="shared" si="0"/>
        <v>24693.345600000001</v>
      </c>
    </row>
    <row r="13" spans="1:6">
      <c r="A13" s="4" t="s">
        <v>60</v>
      </c>
      <c r="B13" s="4" t="s">
        <v>61</v>
      </c>
      <c r="C13" s="4">
        <v>14.61</v>
      </c>
      <c r="D13" s="4" t="s">
        <v>46</v>
      </c>
      <c r="E13" s="4">
        <v>477.06</v>
      </c>
      <c r="F13" s="4">
        <f t="shared" si="0"/>
        <v>6969.8465999999999</v>
      </c>
    </row>
    <row r="14" spans="1:6">
      <c r="A14" s="4" t="s">
        <v>62</v>
      </c>
      <c r="B14" s="4" t="s">
        <v>63</v>
      </c>
      <c r="C14" s="4">
        <v>179.21</v>
      </c>
      <c r="D14" s="4" t="s">
        <v>46</v>
      </c>
      <c r="E14" s="4">
        <v>679.66</v>
      </c>
      <c r="F14" s="4">
        <f t="shared" si="0"/>
        <v>121801.8686</v>
      </c>
    </row>
    <row r="15" spans="1:6">
      <c r="A15" s="4" t="s">
        <v>64</v>
      </c>
      <c r="B15" s="4" t="s">
        <v>65</v>
      </c>
      <c r="C15" s="4">
        <v>83.75</v>
      </c>
      <c r="D15" s="4" t="s">
        <v>13</v>
      </c>
      <c r="E15" s="4">
        <v>117.54</v>
      </c>
      <c r="F15" s="4">
        <f t="shared" si="0"/>
        <v>9843.9750000000004</v>
      </c>
    </row>
    <row r="16" spans="1:6">
      <c r="A16" s="4"/>
      <c r="B16" s="4"/>
      <c r="C16" s="4"/>
      <c r="D16" s="4"/>
      <c r="E16" s="4" t="s">
        <v>34</v>
      </c>
      <c r="F16" s="4">
        <f>SUM(F5:F15)</f>
        <v>809952.91</v>
      </c>
    </row>
    <row r="17" spans="1:6">
      <c r="A17" s="5"/>
      <c r="B17" s="6"/>
      <c r="C17" s="7"/>
      <c r="D17" s="3"/>
      <c r="E17" s="4" t="s">
        <v>35</v>
      </c>
      <c r="F17" s="4">
        <f>F16*18/100</f>
        <v>145791.5238</v>
      </c>
    </row>
    <row r="18" spans="1:6">
      <c r="A18" s="5"/>
      <c r="B18" s="6"/>
      <c r="C18" s="7"/>
      <c r="D18" s="3"/>
      <c r="E18" s="4"/>
      <c r="F18" s="4">
        <f>F17+F16</f>
        <v>955744.4338</v>
      </c>
    </row>
    <row r="19" spans="1:6">
      <c r="A19" s="5"/>
      <c r="B19" s="6"/>
      <c r="C19" s="7"/>
      <c r="D19" s="3"/>
      <c r="E19" s="4" t="s">
        <v>36</v>
      </c>
      <c r="F19" s="4">
        <f>F18*1/100</f>
        <v>9557.4443379999993</v>
      </c>
    </row>
    <row r="20" spans="1:6">
      <c r="A20" s="5"/>
      <c r="B20" s="6"/>
      <c r="C20" s="7"/>
      <c r="D20" s="3"/>
      <c r="E20" s="4" t="s">
        <v>34</v>
      </c>
      <c r="F20" s="4">
        <f>F19+F18</f>
        <v>965301.87813800003</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99" t="s">
        <v>0</v>
      </c>
      <c r="B1" s="99"/>
      <c r="C1" s="99"/>
      <c r="D1" s="99"/>
      <c r="E1" s="99"/>
      <c r="F1" s="99"/>
    </row>
    <row r="2" spans="1:6" ht="18.75">
      <c r="A2" s="99" t="s">
        <v>1</v>
      </c>
      <c r="B2" s="99"/>
      <c r="C2" s="99"/>
      <c r="D2" s="99"/>
      <c r="E2" s="99"/>
      <c r="F2" s="99"/>
    </row>
    <row r="3" spans="1:6" ht="51.75" customHeight="1">
      <c r="A3" s="100" t="s">
        <v>43</v>
      </c>
      <c r="B3" s="100"/>
      <c r="C3" s="100"/>
      <c r="D3" s="100"/>
      <c r="E3" s="100"/>
      <c r="F3" s="100"/>
    </row>
    <row r="4" spans="1:6">
      <c r="A4" s="2" t="s">
        <v>3</v>
      </c>
      <c r="B4" s="2" t="s">
        <v>4</v>
      </c>
      <c r="C4" s="2" t="s">
        <v>5</v>
      </c>
      <c r="D4" s="2" t="s">
        <v>6</v>
      </c>
      <c r="E4" s="2" t="s">
        <v>7</v>
      </c>
      <c r="F4" s="2" t="s">
        <v>8</v>
      </c>
    </row>
    <row r="5" spans="1:6" ht="120">
      <c r="A5" s="4" t="s">
        <v>44</v>
      </c>
      <c r="B5" s="4" t="s">
        <v>45</v>
      </c>
      <c r="C5" s="4">
        <v>90.63</v>
      </c>
      <c r="D5" s="4" t="s">
        <v>46</v>
      </c>
      <c r="E5" s="4">
        <v>151.82</v>
      </c>
      <c r="F5" s="4">
        <f>C5*E5</f>
        <v>13759.446599999999</v>
      </c>
    </row>
    <row r="6" spans="1:6" ht="120">
      <c r="A6" s="4" t="s">
        <v>47</v>
      </c>
      <c r="B6" s="4" t="s">
        <v>48</v>
      </c>
      <c r="C6" s="4">
        <v>11.33</v>
      </c>
      <c r="D6" s="4" t="s">
        <v>46</v>
      </c>
      <c r="E6" s="4">
        <v>589.51</v>
      </c>
      <c r="F6" s="4">
        <f t="shared" ref="F6:F15" si="0">C6*E6</f>
        <v>6679.1482999999998</v>
      </c>
    </row>
    <row r="7" spans="1:6" ht="90">
      <c r="A7" s="4" t="s">
        <v>49</v>
      </c>
      <c r="B7" s="4" t="s">
        <v>50</v>
      </c>
      <c r="C7" s="4">
        <v>9.2899999999999991</v>
      </c>
      <c r="D7" s="4" t="s">
        <v>46</v>
      </c>
      <c r="E7" s="4">
        <v>1438.96</v>
      </c>
      <c r="F7" s="4">
        <f t="shared" si="0"/>
        <v>13367.938399999999</v>
      </c>
    </row>
    <row r="8" spans="1:6" ht="135">
      <c r="A8" s="4" t="s">
        <v>51</v>
      </c>
      <c r="B8" s="4" t="s">
        <v>52</v>
      </c>
      <c r="C8" s="4">
        <v>16.989999999999998</v>
      </c>
      <c r="D8" s="4" t="s">
        <v>46</v>
      </c>
      <c r="E8" s="4">
        <v>5626.21</v>
      </c>
      <c r="F8" s="4">
        <f>C8*E8</f>
        <v>95589.307899999985</v>
      </c>
    </row>
    <row r="9" spans="1:6" ht="120">
      <c r="A9" s="4" t="s">
        <v>53</v>
      </c>
      <c r="B9" s="4" t="s">
        <v>54</v>
      </c>
      <c r="C9" s="4">
        <v>169.92</v>
      </c>
      <c r="D9" s="4" t="s">
        <v>13</v>
      </c>
      <c r="E9" s="4">
        <v>2987.47</v>
      </c>
      <c r="F9" s="4">
        <f>C9*E9</f>
        <v>507630.9023999999</v>
      </c>
    </row>
    <row r="10" spans="1:6">
      <c r="A10" s="3">
        <v>6</v>
      </c>
      <c r="B10" s="4" t="s">
        <v>55</v>
      </c>
      <c r="C10" s="4"/>
      <c r="D10" s="4"/>
      <c r="E10" s="4"/>
      <c r="F10" s="4"/>
    </row>
    <row r="11" spans="1:6">
      <c r="A11" s="4" t="s">
        <v>56</v>
      </c>
      <c r="B11" s="4" t="s">
        <v>57</v>
      </c>
      <c r="C11" s="4">
        <v>11.33</v>
      </c>
      <c r="D11" s="4" t="s">
        <v>46</v>
      </c>
      <c r="E11" s="4">
        <v>848.82</v>
      </c>
      <c r="F11" s="4">
        <f t="shared" si="0"/>
        <v>9617.1306000000004</v>
      </c>
    </row>
    <row r="12" spans="1:6">
      <c r="A12" s="4" t="s">
        <v>58</v>
      </c>
      <c r="B12" s="4" t="s">
        <v>59</v>
      </c>
      <c r="C12" s="4">
        <v>75.28</v>
      </c>
      <c r="D12" s="4" t="s">
        <v>46</v>
      </c>
      <c r="E12" s="4">
        <v>328.02</v>
      </c>
      <c r="F12" s="4">
        <f t="shared" si="0"/>
        <v>24693.345600000001</v>
      </c>
    </row>
    <row r="13" spans="1:6">
      <c r="A13" s="4" t="s">
        <v>60</v>
      </c>
      <c r="B13" s="4" t="s">
        <v>61</v>
      </c>
      <c r="C13" s="4">
        <v>14.61</v>
      </c>
      <c r="D13" s="4" t="s">
        <v>46</v>
      </c>
      <c r="E13" s="4">
        <v>477.06</v>
      </c>
      <c r="F13" s="4">
        <f t="shared" si="0"/>
        <v>6969.8465999999999</v>
      </c>
    </row>
    <row r="14" spans="1:6">
      <c r="A14" s="4" t="s">
        <v>62</v>
      </c>
      <c r="B14" s="4" t="s">
        <v>63</v>
      </c>
      <c r="C14" s="4">
        <v>179.21</v>
      </c>
      <c r="D14" s="4" t="s">
        <v>46</v>
      </c>
      <c r="E14" s="4">
        <v>679.66</v>
      </c>
      <c r="F14" s="4">
        <f t="shared" si="0"/>
        <v>121801.8686</v>
      </c>
    </row>
    <row r="15" spans="1:6">
      <c r="A15" s="4" t="s">
        <v>64</v>
      </c>
      <c r="B15" s="4" t="s">
        <v>65</v>
      </c>
      <c r="C15" s="4">
        <v>83.75</v>
      </c>
      <c r="D15" s="4" t="s">
        <v>13</v>
      </c>
      <c r="E15" s="4">
        <v>117.54</v>
      </c>
      <c r="F15" s="4">
        <f t="shared" si="0"/>
        <v>9843.9750000000004</v>
      </c>
    </row>
    <row r="16" spans="1:6">
      <c r="A16" s="4"/>
      <c r="B16" s="4"/>
      <c r="C16" s="4"/>
      <c r="D16" s="4"/>
      <c r="E16" s="4" t="s">
        <v>34</v>
      </c>
      <c r="F16" s="4">
        <f>SUM(F5:F15)</f>
        <v>809952.91</v>
      </c>
    </row>
    <row r="17" spans="1:6">
      <c r="A17" s="5"/>
      <c r="B17" s="6"/>
      <c r="C17" s="7"/>
      <c r="D17" s="3"/>
      <c r="E17" s="4" t="s">
        <v>35</v>
      </c>
      <c r="F17" s="4">
        <f>F16*18/100</f>
        <v>145791.5238</v>
      </c>
    </row>
    <row r="18" spans="1:6">
      <c r="A18" s="5"/>
      <c r="B18" s="6"/>
      <c r="C18" s="7"/>
      <c r="D18" s="3"/>
      <c r="E18" s="4"/>
      <c r="F18" s="4">
        <f>F17+F16</f>
        <v>955744.4338</v>
      </c>
    </row>
    <row r="19" spans="1:6">
      <c r="A19" s="5"/>
      <c r="B19" s="6"/>
      <c r="C19" s="7"/>
      <c r="D19" s="3"/>
      <c r="E19" s="4" t="s">
        <v>36</v>
      </c>
      <c r="F19" s="4">
        <f>F18*1/100</f>
        <v>9557.4443379999993</v>
      </c>
    </row>
    <row r="20" spans="1:6">
      <c r="A20" s="5"/>
      <c r="B20" s="6"/>
      <c r="C20" s="7"/>
      <c r="D20" s="3"/>
      <c r="E20" s="4" t="s">
        <v>34</v>
      </c>
      <c r="F20" s="4">
        <f>F19+F18</f>
        <v>965301.87813800003</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99" t="s">
        <v>0</v>
      </c>
      <c r="B1" s="99"/>
      <c r="C1" s="99"/>
      <c r="D1" s="99"/>
      <c r="E1" s="99"/>
      <c r="F1" s="99"/>
    </row>
    <row r="2" spans="1:6" ht="18.75">
      <c r="A2" s="99" t="s">
        <v>1</v>
      </c>
      <c r="B2" s="99"/>
      <c r="C2" s="99"/>
      <c r="D2" s="99"/>
      <c r="E2" s="99"/>
      <c r="F2" s="99"/>
    </row>
    <row r="3" spans="1:6" ht="51.75" customHeight="1">
      <c r="A3" s="100" t="s">
        <v>37</v>
      </c>
      <c r="B3" s="100"/>
      <c r="C3" s="100"/>
      <c r="D3" s="100"/>
      <c r="E3" s="100"/>
      <c r="F3" s="100"/>
    </row>
    <row r="4" spans="1:6">
      <c r="A4" s="2" t="s">
        <v>3</v>
      </c>
      <c r="B4" s="2" t="s">
        <v>4</v>
      </c>
      <c r="C4" s="2" t="s">
        <v>5</v>
      </c>
      <c r="D4" s="2" t="s">
        <v>6</v>
      </c>
      <c r="E4" s="2" t="s">
        <v>7</v>
      </c>
      <c r="F4" s="2" t="s">
        <v>8</v>
      </c>
    </row>
    <row r="5" spans="1:6" ht="30">
      <c r="A5" s="3">
        <v>1</v>
      </c>
      <c r="B5" s="4" t="s">
        <v>9</v>
      </c>
      <c r="C5" s="4">
        <v>5</v>
      </c>
      <c r="D5" s="4" t="s">
        <v>10</v>
      </c>
      <c r="E5" s="4">
        <v>326.85000000000002</v>
      </c>
      <c r="F5" s="4">
        <f>C5*E5</f>
        <v>1634.25</v>
      </c>
    </row>
    <row r="6" spans="1:6" ht="165">
      <c r="A6" s="4" t="s">
        <v>11</v>
      </c>
      <c r="B6" s="4" t="s">
        <v>12</v>
      </c>
      <c r="C6" s="4">
        <v>47.44</v>
      </c>
      <c r="D6" s="4" t="s">
        <v>13</v>
      </c>
      <c r="E6" s="4">
        <v>151.82</v>
      </c>
      <c r="F6" s="4">
        <f t="shared" ref="F6:F16" si="0">C6*E6</f>
        <v>7202.340799999999</v>
      </c>
    </row>
    <row r="7" spans="1:6" ht="120">
      <c r="A7" s="4" t="s">
        <v>14</v>
      </c>
      <c r="B7" s="4" t="s">
        <v>15</v>
      </c>
      <c r="C7" s="4">
        <v>17.7</v>
      </c>
      <c r="D7" s="4" t="s">
        <v>13</v>
      </c>
      <c r="E7" s="4">
        <v>347.85</v>
      </c>
      <c r="F7" s="4">
        <f t="shared" si="0"/>
        <v>6156.9449999999997</v>
      </c>
    </row>
    <row r="8" spans="1:6" ht="90">
      <c r="A8" s="4" t="s">
        <v>16</v>
      </c>
      <c r="B8" s="4" t="s">
        <v>17</v>
      </c>
      <c r="C8" s="4">
        <v>29.74</v>
      </c>
      <c r="D8" s="4" t="s">
        <v>13</v>
      </c>
      <c r="E8" s="4">
        <v>1756.4</v>
      </c>
      <c r="F8" s="4">
        <f t="shared" si="0"/>
        <v>52235.336000000003</v>
      </c>
    </row>
    <row r="9" spans="1:6" ht="90">
      <c r="A9" s="4" t="s">
        <v>18</v>
      </c>
      <c r="B9" s="4" t="s">
        <v>19</v>
      </c>
      <c r="C9" s="4">
        <v>35.4</v>
      </c>
      <c r="D9" s="4" t="s">
        <v>13</v>
      </c>
      <c r="E9" s="4">
        <v>4961.7299999999996</v>
      </c>
      <c r="F9" s="4">
        <f t="shared" si="0"/>
        <v>175645.24199999997</v>
      </c>
    </row>
    <row r="10" spans="1:6" ht="60">
      <c r="A10" s="4" t="s">
        <v>20</v>
      </c>
      <c r="B10" s="4" t="s">
        <v>21</v>
      </c>
      <c r="C10" s="4">
        <v>23.23</v>
      </c>
      <c r="D10" s="4" t="s">
        <v>22</v>
      </c>
      <c r="E10" s="4">
        <v>194.5</v>
      </c>
      <c r="F10" s="4">
        <f t="shared" si="0"/>
        <v>4518.2349999999997</v>
      </c>
    </row>
    <row r="11" spans="1:6">
      <c r="A11" s="4">
        <v>7</v>
      </c>
      <c r="B11" s="4" t="s">
        <v>23</v>
      </c>
      <c r="C11" s="4"/>
      <c r="D11" s="4"/>
      <c r="E11" s="4"/>
      <c r="F11" s="4"/>
    </row>
    <row r="12" spans="1:6">
      <c r="A12" s="4" t="s">
        <v>24</v>
      </c>
      <c r="B12" s="4" t="s">
        <v>25</v>
      </c>
      <c r="C12" s="4">
        <v>15.22</v>
      </c>
      <c r="D12" s="4" t="s">
        <v>13</v>
      </c>
      <c r="E12" s="4">
        <v>848.82</v>
      </c>
      <c r="F12" s="4">
        <f t="shared" si="0"/>
        <v>12919.040400000002</v>
      </c>
    </row>
    <row r="13" spans="1:6">
      <c r="A13" s="4" t="s">
        <v>26</v>
      </c>
      <c r="B13" s="4" t="s">
        <v>27</v>
      </c>
      <c r="C13" s="4">
        <v>17.7</v>
      </c>
      <c r="D13" s="4" t="s">
        <v>13</v>
      </c>
      <c r="E13" s="4">
        <v>447.06</v>
      </c>
      <c r="F13" s="4">
        <f t="shared" si="0"/>
        <v>7912.9619999999995</v>
      </c>
    </row>
    <row r="14" spans="1:6">
      <c r="A14" s="4" t="s">
        <v>28</v>
      </c>
      <c r="B14" s="4" t="s">
        <v>29</v>
      </c>
      <c r="C14" s="4">
        <v>30.44</v>
      </c>
      <c r="D14" s="4" t="s">
        <v>13</v>
      </c>
      <c r="E14" s="4">
        <v>447.06</v>
      </c>
      <c r="F14" s="4">
        <f t="shared" si="0"/>
        <v>13608.5064</v>
      </c>
    </row>
    <row r="15" spans="1:6">
      <c r="A15" s="4" t="s">
        <v>30</v>
      </c>
      <c r="B15" s="4" t="s">
        <v>31</v>
      </c>
      <c r="C15" s="4">
        <v>29.74</v>
      </c>
      <c r="D15" s="4" t="s">
        <v>13</v>
      </c>
      <c r="E15" s="4">
        <v>679.66</v>
      </c>
      <c r="F15" s="4">
        <f t="shared" si="0"/>
        <v>20213.088399999997</v>
      </c>
    </row>
    <row r="16" spans="1:6">
      <c r="A16" s="4" t="s">
        <v>32</v>
      </c>
      <c r="B16" s="4" t="s">
        <v>33</v>
      </c>
      <c r="C16" s="4">
        <v>47.44</v>
      </c>
      <c r="D16" s="4" t="s">
        <v>13</v>
      </c>
      <c r="E16" s="4">
        <v>117.54</v>
      </c>
      <c r="F16" s="4">
        <f t="shared" si="0"/>
        <v>5576.0976000000001</v>
      </c>
    </row>
    <row r="17" spans="1:6">
      <c r="A17" s="4"/>
      <c r="B17" s="4"/>
      <c r="C17" s="4"/>
      <c r="D17" s="4"/>
      <c r="E17" s="4" t="s">
        <v>34</v>
      </c>
      <c r="F17" s="4">
        <f>SUM(F5:F16)</f>
        <v>307622.04359999992</v>
      </c>
    </row>
    <row r="18" spans="1:6">
      <c r="A18" s="5"/>
      <c r="B18" s="6"/>
      <c r="C18" s="7"/>
      <c r="D18" s="3"/>
      <c r="E18" s="4" t="s">
        <v>35</v>
      </c>
      <c r="F18" s="4">
        <f>F17*18/100</f>
        <v>55371.967847999986</v>
      </c>
    </row>
    <row r="19" spans="1:6">
      <c r="A19" s="5"/>
      <c r="B19" s="6"/>
      <c r="C19" s="7"/>
      <c r="D19" s="3"/>
      <c r="E19" s="4"/>
      <c r="F19" s="4">
        <f>F18+F17</f>
        <v>362994.01144799992</v>
      </c>
    </row>
    <row r="20" spans="1:6">
      <c r="A20" s="5"/>
      <c r="B20" s="6"/>
      <c r="C20" s="7"/>
      <c r="D20" s="3"/>
      <c r="E20" s="4" t="s">
        <v>36</v>
      </c>
      <c r="F20" s="4">
        <f>F19*1/100</f>
        <v>3629.940114479999</v>
      </c>
    </row>
    <row r="21" spans="1:6">
      <c r="A21" s="5"/>
      <c r="B21" s="6"/>
      <c r="C21" s="7"/>
      <c r="D21" s="3"/>
      <c r="E21" s="4" t="s">
        <v>34</v>
      </c>
      <c r="F21" s="4">
        <f>F20+F19</f>
        <v>366623.9515624799</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49"/>
  <sheetViews>
    <sheetView topLeftCell="A16" workbookViewId="0">
      <selection activeCell="A4" sqref="A4"/>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78" t="s">
        <v>70</v>
      </c>
      <c r="B1" s="79"/>
      <c r="C1" s="79"/>
      <c r="D1" s="79"/>
      <c r="E1" s="79"/>
      <c r="F1" s="80"/>
    </row>
    <row r="2" spans="1:6" ht="18.75" customHeight="1">
      <c r="A2" s="78" t="s">
        <v>71</v>
      </c>
      <c r="B2" s="79"/>
      <c r="C2" s="79"/>
      <c r="D2" s="79"/>
      <c r="E2" s="79"/>
      <c r="F2" s="80"/>
    </row>
    <row r="3" spans="1:6" ht="38.25" customHeight="1">
      <c r="A3" s="82" t="s">
        <v>137</v>
      </c>
      <c r="B3" s="83"/>
      <c r="C3" s="83"/>
      <c r="D3" s="83"/>
      <c r="E3" s="83"/>
      <c r="F3" s="84"/>
    </row>
    <row r="4" spans="1:6" ht="21" customHeight="1">
      <c r="A4" s="12" t="s">
        <v>72</v>
      </c>
      <c r="B4" s="13" t="s">
        <v>73</v>
      </c>
      <c r="C4" s="13" t="s">
        <v>74</v>
      </c>
      <c r="D4" s="13" t="s">
        <v>6</v>
      </c>
      <c r="E4" s="12" t="s">
        <v>75</v>
      </c>
      <c r="F4" s="12" t="s">
        <v>76</v>
      </c>
    </row>
    <row r="5" spans="1:6" ht="21" customHeight="1">
      <c r="A5" s="15">
        <v>1</v>
      </c>
      <c r="B5" s="15" t="s">
        <v>9</v>
      </c>
      <c r="C5" s="15">
        <v>5</v>
      </c>
      <c r="D5" s="15" t="s">
        <v>10</v>
      </c>
      <c r="E5" s="15">
        <v>326.85000000000002</v>
      </c>
      <c r="F5" s="74">
        <f>C5*E5</f>
        <v>1634.25</v>
      </c>
    </row>
    <row r="6" spans="1:6" s="20" customFormat="1" ht="96.75" customHeight="1">
      <c r="A6" s="14" t="s">
        <v>77</v>
      </c>
      <c r="B6" s="15" t="s">
        <v>78</v>
      </c>
      <c r="C6" s="16">
        <v>85.39</v>
      </c>
      <c r="D6" s="17" t="s">
        <v>46</v>
      </c>
      <c r="E6" s="18">
        <v>151.82</v>
      </c>
      <c r="F6" s="75">
        <f t="shared" ref="F6:F16" si="0">C6*E6</f>
        <v>12963.909799999999</v>
      </c>
    </row>
    <row r="7" spans="1:6" ht="98.25" customHeight="1">
      <c r="A7" s="21" t="s">
        <v>134</v>
      </c>
      <c r="B7" s="22" t="s">
        <v>48</v>
      </c>
      <c r="C7" s="23">
        <v>31.86</v>
      </c>
      <c r="D7" s="17" t="s">
        <v>46</v>
      </c>
      <c r="E7" s="23">
        <v>481.67</v>
      </c>
      <c r="F7" s="75">
        <f t="shared" si="0"/>
        <v>15346.0062</v>
      </c>
    </row>
    <row r="8" spans="1:6" s="24" customFormat="1" ht="77.25" customHeight="1">
      <c r="A8" s="21" t="s">
        <v>80</v>
      </c>
      <c r="B8" s="22" t="s">
        <v>81</v>
      </c>
      <c r="C8" s="23">
        <v>53.53</v>
      </c>
      <c r="D8" s="17" t="s">
        <v>46</v>
      </c>
      <c r="E8" s="23">
        <v>1756.4</v>
      </c>
      <c r="F8" s="74">
        <f t="shared" si="0"/>
        <v>94020.092000000004</v>
      </c>
    </row>
    <row r="9" spans="1:6" s="24" customFormat="1" ht="74.25" customHeight="1">
      <c r="A9" s="25" t="s">
        <v>82</v>
      </c>
      <c r="B9" s="26" t="s">
        <v>83</v>
      </c>
      <c r="C9" s="23">
        <v>63.72</v>
      </c>
      <c r="D9" s="17" t="s">
        <v>46</v>
      </c>
      <c r="E9" s="23">
        <v>4961.7299999999996</v>
      </c>
      <c r="F9" s="74">
        <f t="shared" si="0"/>
        <v>316161.43559999997</v>
      </c>
    </row>
    <row r="10" spans="1:6" s="24" customFormat="1" ht="71.25" customHeight="1">
      <c r="A10" s="21" t="s">
        <v>84</v>
      </c>
      <c r="B10" s="22" t="s">
        <v>85</v>
      </c>
      <c r="C10" s="27">
        <v>41.82</v>
      </c>
      <c r="D10" s="28" t="s">
        <v>86</v>
      </c>
      <c r="E10" s="29">
        <v>194.5</v>
      </c>
      <c r="F10" s="74">
        <f t="shared" si="0"/>
        <v>8133.99</v>
      </c>
    </row>
    <row r="11" spans="1:6" s="24" customFormat="1" ht="36.75" customHeight="1">
      <c r="A11" s="30">
        <v>6</v>
      </c>
      <c r="B11" s="31" t="s">
        <v>87</v>
      </c>
      <c r="C11" s="32"/>
      <c r="D11" s="32"/>
      <c r="E11" s="32"/>
      <c r="F11" s="74"/>
    </row>
    <row r="12" spans="1:6" s="24" customFormat="1" ht="31.5" customHeight="1">
      <c r="A12" s="33" t="s">
        <v>56</v>
      </c>
      <c r="B12" s="34" t="s">
        <v>57</v>
      </c>
      <c r="C12" s="23">
        <v>27.4</v>
      </c>
      <c r="D12" s="23" t="s">
        <v>46</v>
      </c>
      <c r="E12" s="29">
        <f>'[1]RCC DRAIN'!I37</f>
        <v>848.82</v>
      </c>
      <c r="F12" s="75">
        <f t="shared" si="0"/>
        <v>23257.668000000001</v>
      </c>
    </row>
    <row r="13" spans="1:6" s="24" customFormat="1" ht="30" customHeight="1">
      <c r="A13" s="33" t="s">
        <v>58</v>
      </c>
      <c r="B13" s="34" t="s">
        <v>135</v>
      </c>
      <c r="C13" s="23">
        <v>31.86</v>
      </c>
      <c r="D13" s="23" t="s">
        <v>46</v>
      </c>
      <c r="E13" s="29">
        <v>477.38</v>
      </c>
      <c r="F13" s="75">
        <f t="shared" si="0"/>
        <v>15209.326799999999</v>
      </c>
    </row>
    <row r="14" spans="1:6" s="24" customFormat="1" ht="27.75" customHeight="1">
      <c r="A14" s="33" t="s">
        <v>60</v>
      </c>
      <c r="B14" s="35" t="s">
        <v>89</v>
      </c>
      <c r="C14" s="23">
        <v>54.8</v>
      </c>
      <c r="D14" s="23" t="s">
        <v>46</v>
      </c>
      <c r="E14" s="29">
        <f>'[1]RCC DRAIN'!I39</f>
        <v>447.06</v>
      </c>
      <c r="F14" s="75">
        <f t="shared" si="0"/>
        <v>24498.887999999999</v>
      </c>
    </row>
    <row r="15" spans="1:6" s="24" customFormat="1" ht="30" customHeight="1">
      <c r="A15" s="33" t="s">
        <v>62</v>
      </c>
      <c r="B15" s="35" t="s">
        <v>136</v>
      </c>
      <c r="C15" s="23">
        <v>53.53</v>
      </c>
      <c r="D15" s="23" t="s">
        <v>46</v>
      </c>
      <c r="E15" s="29">
        <f>'[1]RCC DRAIN'!I40</f>
        <v>679.66</v>
      </c>
      <c r="F15" s="75">
        <f t="shared" si="0"/>
        <v>36382.199800000002</v>
      </c>
    </row>
    <row r="16" spans="1:6" s="24" customFormat="1" ht="29.25" customHeight="1">
      <c r="A16" s="33" t="s">
        <v>64</v>
      </c>
      <c r="B16" s="35" t="s">
        <v>90</v>
      </c>
      <c r="C16" s="23">
        <v>85.39</v>
      </c>
      <c r="D16" s="23" t="s">
        <v>46</v>
      </c>
      <c r="E16" s="29">
        <f>'[1]RCC DRAIN'!I41</f>
        <v>117.54</v>
      </c>
      <c r="F16" s="74">
        <f t="shared" si="0"/>
        <v>10036.740600000001</v>
      </c>
    </row>
    <row r="17" spans="1:6" s="24" customFormat="1" ht="28.5" customHeight="1">
      <c r="A17" s="36"/>
      <c r="B17" s="37"/>
      <c r="C17" s="38"/>
      <c r="D17" s="39"/>
      <c r="E17" s="39" t="s">
        <v>34</v>
      </c>
      <c r="F17" s="40">
        <f>SUM(F6:F16)</f>
        <v>556010.25679999997</v>
      </c>
    </row>
    <row r="18" spans="1:6" s="24" customFormat="1" ht="28.5" customHeight="1">
      <c r="A18" s="41"/>
      <c r="B18" s="42"/>
      <c r="C18" s="39"/>
      <c r="D18" s="38"/>
      <c r="E18" s="39" t="s">
        <v>91</v>
      </c>
      <c r="F18" s="40">
        <f>F17*18/100</f>
        <v>100081.84622399999</v>
      </c>
    </row>
    <row r="19" spans="1:6" s="24" customFormat="1" ht="27" customHeight="1">
      <c r="A19" s="41"/>
      <c r="B19" s="42"/>
      <c r="C19" s="39"/>
      <c r="D19" s="39"/>
      <c r="E19" s="39"/>
      <c r="F19" s="40">
        <f>F17+F18</f>
        <v>656092.10302399995</v>
      </c>
    </row>
    <row r="20" spans="1:6" s="24" customFormat="1" ht="29.25" customHeight="1">
      <c r="A20" s="41"/>
      <c r="B20" s="42"/>
      <c r="C20" s="43"/>
      <c r="D20" s="39"/>
      <c r="E20" s="39" t="s">
        <v>92</v>
      </c>
      <c r="F20" s="40">
        <f>F19*1/100</f>
        <v>6560.9210302399997</v>
      </c>
    </row>
    <row r="21" spans="1:6" s="24" customFormat="1" ht="31.5" customHeight="1">
      <c r="A21" s="41"/>
      <c r="B21" s="42"/>
      <c r="C21" s="43"/>
      <c r="D21" s="39"/>
      <c r="E21" s="39" t="s">
        <v>34</v>
      </c>
      <c r="F21" s="44">
        <f>F19+F20</f>
        <v>662653.02405423997</v>
      </c>
    </row>
    <row r="22" spans="1:6" s="24" customFormat="1">
      <c r="C22" s="45"/>
      <c r="D22" s="45"/>
      <c r="E22" s="45"/>
      <c r="F22" s="45"/>
    </row>
    <row r="23" spans="1:6" s="24" customFormat="1">
      <c r="C23" s="45"/>
      <c r="D23" s="45"/>
      <c r="E23" s="45"/>
      <c r="F23" s="45"/>
    </row>
    <row r="24" spans="1:6" s="24" customFormat="1">
      <c r="C24" s="45"/>
      <c r="D24" s="45"/>
      <c r="E24" s="45"/>
      <c r="F24" s="45"/>
    </row>
    <row r="25" spans="1:6" s="24" customFormat="1">
      <c r="C25" s="45"/>
      <c r="D25" s="45"/>
      <c r="E25" s="45"/>
      <c r="F25" s="45"/>
    </row>
    <row r="26" spans="1:6" s="24" customFormat="1">
      <c r="C26" s="45"/>
      <c r="D26" s="45"/>
      <c r="E26" s="45"/>
      <c r="F26" s="45"/>
    </row>
    <row r="27" spans="1:6" s="24" customFormat="1">
      <c r="C27" s="45"/>
      <c r="D27" s="45"/>
      <c r="E27" s="45"/>
      <c r="F27" s="45"/>
    </row>
    <row r="28" spans="1:6" s="24" customFormat="1">
      <c r="C28" s="45"/>
      <c r="D28" s="45"/>
      <c r="E28" s="45"/>
      <c r="F28" s="45"/>
    </row>
    <row r="29" spans="1:6" s="24" customFormat="1">
      <c r="C29" s="45"/>
      <c r="D29" s="45"/>
      <c r="E29" s="45"/>
      <c r="F29" s="45"/>
    </row>
    <row r="30" spans="1:6" s="24" customFormat="1">
      <c r="C30" s="45"/>
      <c r="D30" s="45"/>
      <c r="E30" s="45"/>
      <c r="F30" s="45"/>
    </row>
    <row r="31" spans="1:6" s="24" customFormat="1">
      <c r="C31" s="45"/>
      <c r="D31" s="45"/>
      <c r="E31" s="45"/>
      <c r="F31" s="45"/>
    </row>
    <row r="32" spans="1:6" s="24" customFormat="1">
      <c r="C32" s="45"/>
      <c r="D32" s="45"/>
      <c r="E32" s="45"/>
      <c r="F32" s="45"/>
    </row>
    <row r="33" spans="1:6" s="24" customFormat="1">
      <c r="C33" s="45"/>
      <c r="D33" s="45"/>
      <c r="E33" s="45"/>
      <c r="F33" s="45"/>
    </row>
    <row r="34" spans="1:6" s="24" customFormat="1">
      <c r="C34" s="45"/>
      <c r="D34" s="45"/>
      <c r="E34" s="45"/>
      <c r="F34" s="45"/>
    </row>
    <row r="35" spans="1:6" s="24" customFormat="1">
      <c r="C35" s="45"/>
      <c r="D35" s="45"/>
      <c r="E35" s="45"/>
      <c r="F35" s="45"/>
    </row>
    <row r="36" spans="1:6" s="24" customFormat="1">
      <c r="C36" s="45"/>
      <c r="D36" s="45"/>
      <c r="E36" s="45"/>
      <c r="F36" s="45"/>
    </row>
    <row r="37" spans="1:6" s="24" customFormat="1">
      <c r="C37" s="45"/>
      <c r="D37" s="45"/>
      <c r="E37" s="45"/>
      <c r="F37" s="45"/>
    </row>
    <row r="38" spans="1:6" s="24" customFormat="1">
      <c r="C38" s="45"/>
      <c r="D38" s="45"/>
      <c r="E38" s="45"/>
      <c r="F38" s="45"/>
    </row>
    <row r="39" spans="1:6" s="24" customFormat="1">
      <c r="A39"/>
      <c r="B39"/>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row r="49" spans="3:6">
      <c r="C49" s="46"/>
      <c r="D49" s="46"/>
      <c r="E49" s="46"/>
      <c r="F49" s="46"/>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49"/>
  <sheetViews>
    <sheetView tabSelected="1" workbookViewId="0">
      <selection activeCell="A3" sqref="A3:F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77" t="s">
        <v>70</v>
      </c>
      <c r="B1" s="77"/>
      <c r="C1" s="77"/>
      <c r="D1" s="77"/>
      <c r="E1" s="77"/>
      <c r="F1" s="77"/>
    </row>
    <row r="2" spans="1:6" ht="18.75" customHeight="1">
      <c r="A2" s="78" t="s">
        <v>71</v>
      </c>
      <c r="B2" s="79"/>
      <c r="C2" s="79"/>
      <c r="D2" s="79"/>
      <c r="E2" s="79"/>
      <c r="F2" s="80"/>
    </row>
    <row r="3" spans="1:6" ht="38.25" customHeight="1">
      <c r="A3" s="81" t="s">
        <v>143</v>
      </c>
      <c r="B3" s="81"/>
      <c r="C3" s="81"/>
      <c r="D3" s="81"/>
      <c r="E3" s="81"/>
      <c r="F3" s="81"/>
    </row>
    <row r="4" spans="1:6" ht="21" customHeight="1">
      <c r="A4" s="12" t="s">
        <v>72</v>
      </c>
      <c r="B4" s="13" t="s">
        <v>73</v>
      </c>
      <c r="C4" s="13" t="s">
        <v>74</v>
      </c>
      <c r="D4" s="13" t="s">
        <v>6</v>
      </c>
      <c r="E4" s="12" t="s">
        <v>75</v>
      </c>
      <c r="F4" s="12" t="s">
        <v>76</v>
      </c>
    </row>
    <row r="5" spans="1:6" ht="28.5" customHeight="1">
      <c r="A5" s="12">
        <v>1</v>
      </c>
      <c r="B5" s="12" t="s">
        <v>138</v>
      </c>
      <c r="C5" s="13">
        <v>6</v>
      </c>
      <c r="D5" s="13" t="s">
        <v>13</v>
      </c>
      <c r="E5" s="12">
        <v>330.4</v>
      </c>
      <c r="F5" s="76">
        <f>C5*E5</f>
        <v>1982.3999999999999</v>
      </c>
    </row>
    <row r="6" spans="1:6" s="20" customFormat="1" ht="96.75" customHeight="1">
      <c r="A6" s="14" t="s">
        <v>77</v>
      </c>
      <c r="B6" s="73" t="s">
        <v>78</v>
      </c>
      <c r="C6" s="16">
        <v>86.71</v>
      </c>
      <c r="D6" s="17" t="s">
        <v>46</v>
      </c>
      <c r="E6" s="18">
        <v>151.82</v>
      </c>
      <c r="F6" s="76">
        <f t="shared" ref="F6:F16" si="0">C6*E6</f>
        <v>13164.312199999998</v>
      </c>
    </row>
    <row r="7" spans="1:6" ht="98.25" customHeight="1">
      <c r="A7" s="21" t="s">
        <v>79</v>
      </c>
      <c r="B7" s="22" t="s">
        <v>48</v>
      </c>
      <c r="C7" s="23">
        <v>32.36</v>
      </c>
      <c r="D7" s="17" t="s">
        <v>46</v>
      </c>
      <c r="E7" s="23">
        <v>589.51</v>
      </c>
      <c r="F7" s="76">
        <f t="shared" si="0"/>
        <v>19076.543600000001</v>
      </c>
    </row>
    <row r="8" spans="1:6" s="24" customFormat="1" ht="77.25" customHeight="1">
      <c r="A8" s="21" t="s">
        <v>80</v>
      </c>
      <c r="B8" s="22" t="s">
        <v>81</v>
      </c>
      <c r="C8" s="23">
        <v>54.36</v>
      </c>
      <c r="D8" s="17" t="s">
        <v>46</v>
      </c>
      <c r="E8" s="23">
        <v>1756.4</v>
      </c>
      <c r="F8" s="76">
        <f t="shared" si="0"/>
        <v>95477.90400000001</v>
      </c>
    </row>
    <row r="9" spans="1:6" s="24" customFormat="1" ht="77.25" customHeight="1">
      <c r="A9" s="21" t="s">
        <v>109</v>
      </c>
      <c r="B9" s="21" t="s">
        <v>110</v>
      </c>
      <c r="C9" s="21">
        <v>64.709999999999994</v>
      </c>
      <c r="D9" s="21" t="s">
        <v>46</v>
      </c>
      <c r="E9" s="21">
        <v>6082.45</v>
      </c>
      <c r="F9" s="76">
        <f t="shared" si="0"/>
        <v>393595.33949999994</v>
      </c>
    </row>
    <row r="10" spans="1:6" s="24" customFormat="1" ht="71.25" customHeight="1">
      <c r="A10" s="21" t="s">
        <v>84</v>
      </c>
      <c r="B10" s="22" t="s">
        <v>85</v>
      </c>
      <c r="C10" s="27">
        <v>42.47</v>
      </c>
      <c r="D10" s="28" t="s">
        <v>86</v>
      </c>
      <c r="E10" s="29">
        <v>194.5</v>
      </c>
      <c r="F10" s="76">
        <f t="shared" si="0"/>
        <v>8260.4149999999991</v>
      </c>
    </row>
    <row r="11" spans="1:6" s="24" customFormat="1" ht="36.75" customHeight="1">
      <c r="A11" s="30">
        <v>6</v>
      </c>
      <c r="B11" s="31" t="s">
        <v>87</v>
      </c>
      <c r="C11" s="32">
        <v>0</v>
      </c>
      <c r="D11" s="32"/>
      <c r="E11" s="32"/>
      <c r="F11" s="76">
        <f t="shared" si="0"/>
        <v>0</v>
      </c>
    </row>
    <row r="12" spans="1:6" s="24" customFormat="1" ht="31.5" customHeight="1">
      <c r="A12" s="33" t="s">
        <v>56</v>
      </c>
      <c r="B12" s="34" t="s">
        <v>139</v>
      </c>
      <c r="C12" s="23">
        <v>27.83</v>
      </c>
      <c r="D12" s="23" t="s">
        <v>46</v>
      </c>
      <c r="E12" s="29">
        <v>819.06</v>
      </c>
      <c r="F12" s="76">
        <f t="shared" si="0"/>
        <v>22794.439799999996</v>
      </c>
    </row>
    <row r="13" spans="1:6" s="24" customFormat="1" ht="30" customHeight="1">
      <c r="A13" s="33" t="s">
        <v>58</v>
      </c>
      <c r="B13" s="34" t="s">
        <v>140</v>
      </c>
      <c r="C13" s="23">
        <v>32.36</v>
      </c>
      <c r="D13" s="23" t="s">
        <v>46</v>
      </c>
      <c r="E13" s="29">
        <v>357.78</v>
      </c>
      <c r="F13" s="76">
        <f t="shared" si="0"/>
        <v>11577.760799999998</v>
      </c>
    </row>
    <row r="14" spans="1:6" s="24" customFormat="1" ht="27.75" customHeight="1">
      <c r="A14" s="33" t="s">
        <v>60</v>
      </c>
      <c r="B14" s="35" t="s">
        <v>141</v>
      </c>
      <c r="C14" s="23">
        <v>55.65</v>
      </c>
      <c r="D14" s="23" t="s">
        <v>46</v>
      </c>
      <c r="E14" s="29">
        <v>417.3</v>
      </c>
      <c r="F14" s="76">
        <f t="shared" si="0"/>
        <v>23222.744999999999</v>
      </c>
    </row>
    <row r="15" spans="1:6" s="24" customFormat="1" ht="30" customHeight="1">
      <c r="A15" s="33" t="s">
        <v>62</v>
      </c>
      <c r="B15" s="35" t="s">
        <v>142</v>
      </c>
      <c r="C15" s="23">
        <v>54.36</v>
      </c>
      <c r="D15" s="23" t="s">
        <v>46</v>
      </c>
      <c r="E15" s="29">
        <v>648.59</v>
      </c>
      <c r="F15" s="76">
        <f t="shared" si="0"/>
        <v>35257.352400000003</v>
      </c>
    </row>
    <row r="16" spans="1:6" s="24" customFormat="1" ht="29.25" customHeight="1">
      <c r="A16" s="33" t="s">
        <v>64</v>
      </c>
      <c r="B16" s="35" t="s">
        <v>90</v>
      </c>
      <c r="C16" s="23">
        <v>86.71</v>
      </c>
      <c r="D16" s="23" t="s">
        <v>46</v>
      </c>
      <c r="E16" s="29">
        <f>'[1]RCC DRAIN'!I41</f>
        <v>117.54</v>
      </c>
      <c r="F16" s="76">
        <f t="shared" si="0"/>
        <v>10191.893399999999</v>
      </c>
    </row>
    <row r="17" spans="1:6" s="24" customFormat="1" ht="28.5" customHeight="1">
      <c r="A17" s="36"/>
      <c r="B17" s="37"/>
      <c r="C17" s="38"/>
      <c r="D17" s="39"/>
      <c r="E17" s="39" t="s">
        <v>34</v>
      </c>
      <c r="F17" s="40">
        <f>SUM(F5:F16)</f>
        <v>634601.10569999996</v>
      </c>
    </row>
    <row r="18" spans="1:6" s="24" customFormat="1" ht="28.5" customHeight="1">
      <c r="A18" s="41"/>
      <c r="B18" s="42"/>
      <c r="C18" s="39"/>
      <c r="D18" s="38"/>
      <c r="E18" s="39" t="s">
        <v>91</v>
      </c>
      <c r="F18" s="40">
        <f>F17*18/100</f>
        <v>114228.199026</v>
      </c>
    </row>
    <row r="19" spans="1:6" s="24" customFormat="1" ht="27" customHeight="1">
      <c r="A19" s="41"/>
      <c r="B19" s="42"/>
      <c r="C19" s="39"/>
      <c r="D19" s="39"/>
      <c r="E19" s="39"/>
      <c r="F19" s="40">
        <f>F17+F18</f>
        <v>748829.30472599994</v>
      </c>
    </row>
    <row r="20" spans="1:6" s="24" customFormat="1" ht="29.25" customHeight="1">
      <c r="A20" s="41"/>
      <c r="B20" s="42"/>
      <c r="C20" s="43"/>
      <c r="D20" s="39"/>
      <c r="E20" s="39" t="s">
        <v>92</v>
      </c>
      <c r="F20" s="40">
        <f>F19*1/100</f>
        <v>7488.2930472599992</v>
      </c>
    </row>
    <row r="21" spans="1:6" s="24" customFormat="1" ht="31.5" customHeight="1">
      <c r="A21" s="41"/>
      <c r="B21" s="42"/>
      <c r="C21" s="43"/>
      <c r="D21" s="39"/>
      <c r="E21" s="39" t="s">
        <v>34</v>
      </c>
      <c r="F21" s="44">
        <f>F19+F20</f>
        <v>756317.59777325997</v>
      </c>
    </row>
    <row r="22" spans="1:6" s="24" customFormat="1">
      <c r="C22" s="45"/>
      <c r="D22" s="45"/>
      <c r="E22" s="45"/>
      <c r="F22" s="45"/>
    </row>
    <row r="23" spans="1:6" s="24" customFormat="1">
      <c r="C23" s="45"/>
      <c r="D23" s="45"/>
      <c r="E23" s="45"/>
      <c r="F23" s="45"/>
    </row>
    <row r="24" spans="1:6" s="24" customFormat="1">
      <c r="C24" s="45"/>
      <c r="D24" s="45"/>
      <c r="E24" s="45"/>
      <c r="F24" s="45"/>
    </row>
    <row r="25" spans="1:6" s="24" customFormat="1">
      <c r="C25" s="45"/>
      <c r="D25" s="45"/>
      <c r="E25" s="45"/>
      <c r="F25" s="45"/>
    </row>
    <row r="26" spans="1:6" s="24" customFormat="1">
      <c r="C26" s="45"/>
      <c r="D26" s="45"/>
      <c r="E26" s="45"/>
      <c r="F26" s="45"/>
    </row>
    <row r="27" spans="1:6" s="24" customFormat="1">
      <c r="C27" s="45"/>
      <c r="D27" s="45"/>
      <c r="E27" s="45"/>
      <c r="F27" s="45"/>
    </row>
    <row r="28" spans="1:6" s="24" customFormat="1">
      <c r="C28" s="45"/>
      <c r="D28" s="45"/>
      <c r="E28" s="45"/>
      <c r="F28" s="45"/>
    </row>
    <row r="29" spans="1:6" s="24" customFormat="1">
      <c r="C29" s="45"/>
      <c r="D29" s="45"/>
      <c r="E29" s="45"/>
      <c r="F29" s="45"/>
    </row>
    <row r="30" spans="1:6" s="24" customFormat="1">
      <c r="C30" s="45"/>
      <c r="D30" s="45"/>
      <c r="E30" s="45"/>
      <c r="F30" s="45"/>
    </row>
    <row r="31" spans="1:6" s="24" customFormat="1">
      <c r="C31" s="45"/>
      <c r="D31" s="45"/>
      <c r="E31" s="45"/>
      <c r="F31" s="45"/>
    </row>
    <row r="32" spans="1:6" s="24" customFormat="1">
      <c r="C32" s="45"/>
      <c r="D32" s="45"/>
      <c r="E32" s="45"/>
      <c r="F32" s="45"/>
    </row>
    <row r="33" spans="1:6" s="24" customFormat="1">
      <c r="C33" s="45"/>
      <c r="D33" s="45"/>
      <c r="E33" s="45"/>
      <c r="F33" s="45"/>
    </row>
    <row r="34" spans="1:6" s="24" customFormat="1">
      <c r="C34" s="45"/>
      <c r="D34" s="45"/>
      <c r="E34" s="45"/>
      <c r="F34" s="45"/>
    </row>
    <row r="35" spans="1:6" s="24" customFormat="1">
      <c r="C35" s="45"/>
      <c r="D35" s="45"/>
      <c r="E35" s="45"/>
      <c r="F35" s="45"/>
    </row>
    <row r="36" spans="1:6" s="24" customFormat="1">
      <c r="C36" s="45"/>
      <c r="D36" s="45"/>
      <c r="E36" s="45"/>
      <c r="F36" s="45"/>
    </row>
    <row r="37" spans="1:6" s="24" customFormat="1">
      <c r="C37" s="45"/>
      <c r="D37" s="45"/>
      <c r="E37" s="45"/>
      <c r="F37" s="45"/>
    </row>
    <row r="38" spans="1:6" s="24" customFormat="1">
      <c r="C38" s="45"/>
      <c r="D38" s="45"/>
      <c r="E38" s="45"/>
      <c r="F38" s="45"/>
    </row>
    <row r="39" spans="1:6" s="24" customFormat="1">
      <c r="A39"/>
      <c r="B39"/>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row r="49" spans="3:6">
      <c r="C49" s="46"/>
      <c r="D49" s="46"/>
      <c r="E49" s="46"/>
      <c r="F49" s="46"/>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8"/>
  <sheetViews>
    <sheetView workbookViewId="0">
      <selection activeCell="G6" sqref="G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78" t="s">
        <v>70</v>
      </c>
      <c r="B1" s="79"/>
      <c r="C1" s="79"/>
      <c r="D1" s="79"/>
      <c r="E1" s="79"/>
      <c r="F1" s="80"/>
    </row>
    <row r="2" spans="1:6" ht="18.75" customHeight="1">
      <c r="A2" s="78" t="s">
        <v>71</v>
      </c>
      <c r="B2" s="79"/>
      <c r="C2" s="79"/>
      <c r="D2" s="79"/>
      <c r="E2" s="79"/>
      <c r="F2" s="80"/>
    </row>
    <row r="3" spans="1:6" ht="38.25" customHeight="1">
      <c r="A3" s="82" t="s">
        <v>94</v>
      </c>
      <c r="B3" s="83"/>
      <c r="C3" s="83"/>
      <c r="D3" s="83"/>
      <c r="E3" s="83"/>
      <c r="F3" s="84"/>
    </row>
    <row r="4" spans="1:6" ht="21" customHeight="1">
      <c r="A4" s="12" t="s">
        <v>72</v>
      </c>
      <c r="B4" s="13" t="s">
        <v>73</v>
      </c>
      <c r="C4" s="13" t="s">
        <v>74</v>
      </c>
      <c r="D4" s="13" t="s">
        <v>6</v>
      </c>
      <c r="E4" s="12" t="s">
        <v>75</v>
      </c>
      <c r="F4" s="12" t="s">
        <v>76</v>
      </c>
    </row>
    <row r="5" spans="1:6" s="20" customFormat="1" ht="96.75" customHeight="1">
      <c r="A5" s="14" t="s">
        <v>77</v>
      </c>
      <c r="B5" s="15" t="s">
        <v>78</v>
      </c>
      <c r="C5" s="16">
        <v>141.6</v>
      </c>
      <c r="D5" s="17" t="s">
        <v>46</v>
      </c>
      <c r="E5" s="18">
        <v>151.82</v>
      </c>
      <c r="F5" s="19">
        <v>21498.16</v>
      </c>
    </row>
    <row r="6" spans="1:6" ht="98.25" customHeight="1">
      <c r="A6" s="21" t="s">
        <v>79</v>
      </c>
      <c r="B6" s="22" t="s">
        <v>48</v>
      </c>
      <c r="C6" s="23">
        <v>28.32</v>
      </c>
      <c r="D6" s="17" t="s">
        <v>46</v>
      </c>
      <c r="E6" s="23">
        <v>589.51</v>
      </c>
      <c r="F6" s="19">
        <v>16695.27</v>
      </c>
    </row>
    <row r="7" spans="1:6" s="24" customFormat="1" ht="77.25" customHeight="1">
      <c r="A7" s="21" t="s">
        <v>80</v>
      </c>
      <c r="B7" s="22" t="s">
        <v>81</v>
      </c>
      <c r="C7" s="23">
        <v>46.45</v>
      </c>
      <c r="D7" s="17" t="s">
        <v>46</v>
      </c>
      <c r="E7" s="23">
        <v>1756.4</v>
      </c>
      <c r="F7" s="19">
        <v>81577.34</v>
      </c>
    </row>
    <row r="8" spans="1:6" s="24" customFormat="1" ht="74.25" customHeight="1">
      <c r="A8" s="25" t="s">
        <v>82</v>
      </c>
      <c r="B8" s="26" t="s">
        <v>83</v>
      </c>
      <c r="C8" s="23">
        <v>56.64</v>
      </c>
      <c r="D8" s="17" t="s">
        <v>46</v>
      </c>
      <c r="E8" s="23">
        <v>4961.7299999999996</v>
      </c>
      <c r="F8" s="19">
        <v>281038.23</v>
      </c>
    </row>
    <row r="9" spans="1:6" s="24" customFormat="1" ht="71.25" customHeight="1">
      <c r="A9" s="21" t="s">
        <v>84</v>
      </c>
      <c r="B9" s="22" t="s">
        <v>85</v>
      </c>
      <c r="C9" s="27">
        <v>37.17</v>
      </c>
      <c r="D9" s="28" t="s">
        <v>86</v>
      </c>
      <c r="E9" s="29">
        <v>194.5</v>
      </c>
      <c r="F9" s="19">
        <v>7230.48</v>
      </c>
    </row>
    <row r="10" spans="1:6" s="24" customFormat="1" ht="36.75" customHeight="1">
      <c r="A10" s="30">
        <v>6</v>
      </c>
      <c r="B10" s="31" t="s">
        <v>87</v>
      </c>
      <c r="C10" s="32">
        <v>0</v>
      </c>
      <c r="D10" s="32"/>
      <c r="E10" s="32"/>
      <c r="F10" s="19">
        <f t="shared" ref="F10" si="0">ROUND((C10*E10),2)</f>
        <v>0</v>
      </c>
    </row>
    <row r="11" spans="1:6" s="24" customFormat="1" ht="31.5" customHeight="1">
      <c r="A11" s="33" t="s">
        <v>56</v>
      </c>
      <c r="B11" s="34" t="s">
        <v>57</v>
      </c>
      <c r="C11" s="23">
        <v>24.36</v>
      </c>
      <c r="D11" s="23" t="s">
        <v>46</v>
      </c>
      <c r="E11" s="29">
        <f>'[1]RCC DRAIN'!I37</f>
        <v>848.82</v>
      </c>
      <c r="F11" s="19">
        <v>20673.61</v>
      </c>
    </row>
    <row r="12" spans="1:6" s="24" customFormat="1" ht="30" customHeight="1">
      <c r="A12" s="33" t="s">
        <v>58</v>
      </c>
      <c r="B12" s="34" t="s">
        <v>88</v>
      </c>
      <c r="C12" s="23">
        <v>28.32</v>
      </c>
      <c r="D12" s="23" t="s">
        <v>46</v>
      </c>
      <c r="E12" s="29">
        <f>'[1]RCC DRAIN'!I38</f>
        <v>313.14</v>
      </c>
      <c r="F12" s="19">
        <v>8868.31</v>
      </c>
    </row>
    <row r="13" spans="1:6" s="24" customFormat="1" ht="27.75" customHeight="1">
      <c r="A13" s="33" t="s">
        <v>60</v>
      </c>
      <c r="B13" s="35" t="s">
        <v>89</v>
      </c>
      <c r="C13" s="23">
        <v>48.71</v>
      </c>
      <c r="D13" s="23" t="s">
        <v>46</v>
      </c>
      <c r="E13" s="29">
        <f>'[1]RCC DRAIN'!I39</f>
        <v>447.06</v>
      </c>
      <c r="F13" s="19">
        <v>21776.92</v>
      </c>
    </row>
    <row r="14" spans="1:6" s="24" customFormat="1" ht="30" customHeight="1">
      <c r="A14" s="33" t="s">
        <v>62</v>
      </c>
      <c r="B14" s="35" t="s">
        <v>63</v>
      </c>
      <c r="C14" s="23">
        <v>46.45</v>
      </c>
      <c r="D14" s="23" t="s">
        <v>46</v>
      </c>
      <c r="E14" s="29">
        <f>'[1]RCC DRAIN'!I40</f>
        <v>679.66</v>
      </c>
      <c r="F14" s="19">
        <v>31567.33</v>
      </c>
    </row>
    <row r="15" spans="1:6" s="24" customFormat="1" ht="29.25" customHeight="1">
      <c r="A15" s="33" t="s">
        <v>64</v>
      </c>
      <c r="B15" s="35" t="s">
        <v>90</v>
      </c>
      <c r="C15" s="23">
        <v>141.6</v>
      </c>
      <c r="D15" s="23" t="s">
        <v>46</v>
      </c>
      <c r="E15" s="29">
        <f>'[1]RCC DRAIN'!I41</f>
        <v>117.54</v>
      </c>
      <c r="F15" s="19">
        <v>16644.009999999998</v>
      </c>
    </row>
    <row r="16" spans="1:6" s="24" customFormat="1" ht="28.5" customHeight="1">
      <c r="A16" s="36"/>
      <c r="B16" s="37"/>
      <c r="C16" s="38"/>
      <c r="D16" s="39"/>
      <c r="E16" s="39" t="s">
        <v>34</v>
      </c>
      <c r="F16" s="40">
        <f>SUM(F5:F15)</f>
        <v>507569.66</v>
      </c>
    </row>
    <row r="17" spans="1:6" s="24" customFormat="1" ht="28.5" customHeight="1">
      <c r="A17" s="41"/>
      <c r="B17" s="42"/>
      <c r="C17" s="39"/>
      <c r="D17" s="38"/>
      <c r="E17" s="39" t="s">
        <v>91</v>
      </c>
      <c r="F17" s="40">
        <f>F16*18/100</f>
        <v>91362.538799999995</v>
      </c>
    </row>
    <row r="18" spans="1:6" s="24" customFormat="1" ht="27" customHeight="1">
      <c r="A18" s="41"/>
      <c r="B18" s="42"/>
      <c r="C18" s="39"/>
      <c r="D18" s="39"/>
      <c r="E18" s="39"/>
      <c r="F18" s="40">
        <f>F16+F17</f>
        <v>598932.19880000001</v>
      </c>
    </row>
    <row r="19" spans="1:6" s="24" customFormat="1" ht="29.25" customHeight="1">
      <c r="A19" s="41"/>
      <c r="B19" s="42"/>
      <c r="C19" s="43"/>
      <c r="D19" s="39"/>
      <c r="E19" s="39" t="s">
        <v>92</v>
      </c>
      <c r="F19" s="40">
        <f>F18*1/100</f>
        <v>5989.3219879999997</v>
      </c>
    </row>
    <row r="20" spans="1:6" s="24" customFormat="1" ht="31.5" customHeight="1">
      <c r="A20" s="41"/>
      <c r="B20" s="42"/>
      <c r="C20" s="43"/>
      <c r="D20" s="39"/>
      <c r="E20" s="39" t="s">
        <v>34</v>
      </c>
      <c r="F20" s="44">
        <f>F18+F19</f>
        <v>604921.52078799997</v>
      </c>
    </row>
    <row r="21" spans="1:6" s="24" customFormat="1">
      <c r="C21" s="45"/>
      <c r="D21" s="45"/>
      <c r="E21" s="45"/>
      <c r="F21" s="45"/>
    </row>
    <row r="22" spans="1:6" s="24" customFormat="1">
      <c r="C22" s="45"/>
      <c r="D22" s="45"/>
      <c r="E22" s="45"/>
      <c r="F22" s="45"/>
    </row>
    <row r="23" spans="1:6" s="24" customFormat="1">
      <c r="C23" s="45"/>
      <c r="D23" s="45"/>
      <c r="E23" s="45"/>
      <c r="F23" s="45"/>
    </row>
    <row r="24" spans="1:6" s="24" customFormat="1">
      <c r="C24" s="45"/>
      <c r="D24" s="45"/>
      <c r="E24" s="45"/>
      <c r="F24" s="45"/>
    </row>
    <row r="25" spans="1:6" s="24" customFormat="1">
      <c r="C25" s="45"/>
      <c r="D25" s="45"/>
      <c r="E25" s="45"/>
      <c r="F25" s="45"/>
    </row>
    <row r="26" spans="1:6" s="24" customFormat="1">
      <c r="C26" s="45"/>
      <c r="D26" s="45"/>
      <c r="E26" s="45"/>
      <c r="F26" s="45"/>
    </row>
    <row r="27" spans="1:6" s="24" customFormat="1">
      <c r="C27" s="45"/>
      <c r="D27" s="45"/>
      <c r="E27" s="45"/>
      <c r="F27" s="45"/>
    </row>
    <row r="28" spans="1:6" s="24" customFormat="1">
      <c r="C28" s="45"/>
      <c r="D28" s="45"/>
      <c r="E28" s="45"/>
      <c r="F28" s="45"/>
    </row>
    <row r="29" spans="1:6" s="24" customFormat="1">
      <c r="C29" s="45"/>
      <c r="D29" s="45"/>
      <c r="E29" s="45"/>
      <c r="F29" s="45"/>
    </row>
    <row r="30" spans="1:6" s="24" customFormat="1">
      <c r="C30" s="45"/>
      <c r="D30" s="45"/>
      <c r="E30" s="45"/>
      <c r="F30" s="45"/>
    </row>
    <row r="31" spans="1:6" s="24" customFormat="1">
      <c r="C31" s="45"/>
      <c r="D31" s="45"/>
      <c r="E31" s="45"/>
      <c r="F31" s="45"/>
    </row>
    <row r="32" spans="1:6" s="24" customFormat="1">
      <c r="C32" s="45"/>
      <c r="D32" s="45"/>
      <c r="E32" s="45"/>
      <c r="F32" s="45"/>
    </row>
    <row r="33" spans="1:6" s="24" customFormat="1">
      <c r="C33" s="45"/>
      <c r="D33" s="45"/>
      <c r="E33" s="45"/>
      <c r="F33" s="45"/>
    </row>
    <row r="34" spans="1:6" s="24" customFormat="1">
      <c r="C34" s="45"/>
      <c r="D34" s="45"/>
      <c r="E34" s="45"/>
      <c r="F34" s="45"/>
    </row>
    <row r="35" spans="1:6" s="24" customFormat="1">
      <c r="C35" s="45"/>
      <c r="D35" s="45"/>
      <c r="E35" s="45"/>
      <c r="F35" s="45"/>
    </row>
    <row r="36" spans="1:6" s="24" customFormat="1">
      <c r="C36" s="45"/>
      <c r="D36" s="45"/>
      <c r="E36" s="45"/>
      <c r="F36" s="45"/>
    </row>
    <row r="37" spans="1:6" s="24" customFormat="1">
      <c r="C37" s="45"/>
      <c r="D37" s="45"/>
      <c r="E37" s="45"/>
      <c r="F37" s="45"/>
    </row>
    <row r="38" spans="1:6" s="24"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8"/>
  <sheetViews>
    <sheetView topLeftCell="A12" workbookViewId="0">
      <selection activeCell="E9" sqref="E9"/>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77" t="s">
        <v>70</v>
      </c>
      <c r="B1" s="77"/>
      <c r="C1" s="77"/>
      <c r="D1" s="77"/>
      <c r="E1" s="77"/>
      <c r="F1" s="77"/>
    </row>
    <row r="2" spans="1:6" ht="18.75" customHeight="1">
      <c r="A2" s="78" t="s">
        <v>71</v>
      </c>
      <c r="B2" s="79"/>
      <c r="C2" s="79"/>
      <c r="D2" s="79"/>
      <c r="E2" s="79"/>
      <c r="F2" s="80"/>
    </row>
    <row r="3" spans="1:6" ht="38.25" customHeight="1">
      <c r="A3" s="81" t="s">
        <v>95</v>
      </c>
      <c r="B3" s="81"/>
      <c r="C3" s="81"/>
      <c r="D3" s="81"/>
      <c r="E3" s="81"/>
      <c r="F3" s="81"/>
    </row>
    <row r="4" spans="1:6" ht="21" customHeight="1">
      <c r="A4" s="12" t="s">
        <v>72</v>
      </c>
      <c r="B4" s="13" t="s">
        <v>73</v>
      </c>
      <c r="C4" s="13" t="s">
        <v>74</v>
      </c>
      <c r="D4" s="13" t="s">
        <v>6</v>
      </c>
      <c r="E4" s="12" t="s">
        <v>75</v>
      </c>
      <c r="F4" s="12" t="s">
        <v>76</v>
      </c>
    </row>
    <row r="5" spans="1:6" s="20" customFormat="1" ht="96.75" customHeight="1">
      <c r="A5" s="14" t="s">
        <v>77</v>
      </c>
      <c r="B5" s="15" t="s">
        <v>78</v>
      </c>
      <c r="C5" s="16">
        <v>177</v>
      </c>
      <c r="D5" s="17" t="s">
        <v>46</v>
      </c>
      <c r="E5" s="18">
        <v>151.82</v>
      </c>
      <c r="F5" s="19">
        <v>26872.7</v>
      </c>
    </row>
    <row r="6" spans="1:6" ht="98.25" customHeight="1">
      <c r="A6" s="21" t="s">
        <v>79</v>
      </c>
      <c r="B6" s="22" t="s">
        <v>48</v>
      </c>
      <c r="C6" s="23">
        <v>35.4</v>
      </c>
      <c r="D6" s="17" t="s">
        <v>46</v>
      </c>
      <c r="E6" s="23">
        <v>589.51</v>
      </c>
      <c r="F6" s="19">
        <v>20869.09</v>
      </c>
    </row>
    <row r="7" spans="1:6" s="24" customFormat="1" ht="77.25" customHeight="1">
      <c r="A7" s="21" t="s">
        <v>80</v>
      </c>
      <c r="B7" s="22" t="s">
        <v>81</v>
      </c>
      <c r="C7" s="23">
        <v>58.06</v>
      </c>
      <c r="D7" s="17" t="s">
        <v>46</v>
      </c>
      <c r="E7" s="23">
        <v>1756.4</v>
      </c>
      <c r="F7" s="19">
        <v>101971.68</v>
      </c>
    </row>
    <row r="8" spans="1:6" s="24" customFormat="1" ht="74.25" customHeight="1">
      <c r="A8" s="25" t="s">
        <v>82</v>
      </c>
      <c r="B8" s="26" t="s">
        <v>83</v>
      </c>
      <c r="C8" s="23">
        <v>70.8</v>
      </c>
      <c r="D8" s="17" t="s">
        <v>46</v>
      </c>
      <c r="E8" s="23">
        <v>4961.7299999999996</v>
      </c>
      <c r="F8" s="19">
        <v>351297.79</v>
      </c>
    </row>
    <row r="9" spans="1:6" s="24" customFormat="1" ht="71.25" customHeight="1">
      <c r="A9" s="21" t="s">
        <v>84</v>
      </c>
      <c r="B9" s="22" t="s">
        <v>85</v>
      </c>
      <c r="C9" s="27">
        <v>46.47</v>
      </c>
      <c r="D9" s="28" t="s">
        <v>86</v>
      </c>
      <c r="E9" s="29">
        <v>194.5</v>
      </c>
      <c r="F9" s="19">
        <v>9038.1</v>
      </c>
    </row>
    <row r="10" spans="1:6" s="24" customFormat="1" ht="36.75" customHeight="1">
      <c r="A10" s="30">
        <v>6</v>
      </c>
      <c r="B10" s="31" t="s">
        <v>87</v>
      </c>
      <c r="C10" s="32">
        <v>0</v>
      </c>
      <c r="D10" s="32"/>
      <c r="E10" s="32"/>
      <c r="F10" s="19">
        <f t="shared" ref="F10" si="0">ROUND((C10*E10),2)</f>
        <v>0</v>
      </c>
    </row>
    <row r="11" spans="1:6" s="24" customFormat="1" ht="31.5" customHeight="1">
      <c r="A11" s="33" t="s">
        <v>56</v>
      </c>
      <c r="B11" s="34" t="s">
        <v>57</v>
      </c>
      <c r="C11" s="23">
        <v>30.44</v>
      </c>
      <c r="D11" s="23" t="s">
        <v>46</v>
      </c>
      <c r="E11" s="29">
        <f>'[1]RCC DRAIN'!I37</f>
        <v>848.82</v>
      </c>
      <c r="F11" s="19">
        <v>25842.01</v>
      </c>
    </row>
    <row r="12" spans="1:6" s="24" customFormat="1" ht="30" customHeight="1">
      <c r="A12" s="33" t="s">
        <v>58</v>
      </c>
      <c r="B12" s="34" t="s">
        <v>88</v>
      </c>
      <c r="C12" s="23">
        <v>35.4</v>
      </c>
      <c r="D12" s="23" t="s">
        <v>46</v>
      </c>
      <c r="E12" s="29">
        <f>'[1]RCC DRAIN'!I38</f>
        <v>313.14</v>
      </c>
      <c r="F12" s="19">
        <v>11085.39</v>
      </c>
    </row>
    <row r="13" spans="1:6" s="24" customFormat="1" ht="27.75" customHeight="1">
      <c r="A13" s="33" t="s">
        <v>60</v>
      </c>
      <c r="B13" s="35" t="s">
        <v>89</v>
      </c>
      <c r="C13" s="23">
        <v>60.89</v>
      </c>
      <c r="D13" s="23" t="s">
        <v>46</v>
      </c>
      <c r="E13" s="29">
        <f>'[1]RCC DRAIN'!I39</f>
        <v>447.06</v>
      </c>
      <c r="F13" s="19">
        <v>27221.16</v>
      </c>
    </row>
    <row r="14" spans="1:6" s="24" customFormat="1" ht="30" customHeight="1">
      <c r="A14" s="33" t="s">
        <v>62</v>
      </c>
      <c r="B14" s="35" t="s">
        <v>63</v>
      </c>
      <c r="C14" s="23">
        <v>58.06</v>
      </c>
      <c r="D14" s="23" t="s">
        <v>46</v>
      </c>
      <c r="E14" s="29">
        <f>'[1]RCC DRAIN'!I40</f>
        <v>679.66</v>
      </c>
      <c r="F14" s="19">
        <v>39459.160000000003</v>
      </c>
    </row>
    <row r="15" spans="1:6" s="24" customFormat="1" ht="29.25" customHeight="1">
      <c r="A15" s="33" t="s">
        <v>64</v>
      </c>
      <c r="B15" s="35" t="s">
        <v>90</v>
      </c>
      <c r="C15" s="23">
        <v>177</v>
      </c>
      <c r="D15" s="23" t="s">
        <v>46</v>
      </c>
      <c r="E15" s="29">
        <f>'[1]RCC DRAIN'!I41</f>
        <v>117.54</v>
      </c>
      <c r="F15" s="19">
        <v>20805.009999999998</v>
      </c>
    </row>
    <row r="16" spans="1:6" s="24" customFormat="1" ht="28.5" customHeight="1">
      <c r="A16" s="36"/>
      <c r="B16" s="37"/>
      <c r="C16" s="38"/>
      <c r="D16" s="39"/>
      <c r="E16" s="39" t="s">
        <v>34</v>
      </c>
      <c r="F16" s="40">
        <f>SUM(F5:F15)</f>
        <v>634462.09000000008</v>
      </c>
    </row>
    <row r="17" spans="1:6" s="24" customFormat="1" ht="28.5" customHeight="1">
      <c r="A17" s="41"/>
      <c r="B17" s="42"/>
      <c r="C17" s="39"/>
      <c r="D17" s="38"/>
      <c r="E17" s="39" t="s">
        <v>91</v>
      </c>
      <c r="F17" s="40">
        <f>F16*18/100</f>
        <v>114203.17620000002</v>
      </c>
    </row>
    <row r="18" spans="1:6" s="24" customFormat="1" ht="27" customHeight="1">
      <c r="A18" s="41"/>
      <c r="B18" s="42"/>
      <c r="C18" s="39"/>
      <c r="D18" s="39"/>
      <c r="E18" s="39"/>
      <c r="F18" s="40">
        <f>F16+F17</f>
        <v>748665.26620000007</v>
      </c>
    </row>
    <row r="19" spans="1:6" s="24" customFormat="1" ht="29.25" customHeight="1">
      <c r="A19" s="41"/>
      <c r="B19" s="42"/>
      <c r="C19" s="43"/>
      <c r="D19" s="39"/>
      <c r="E19" s="39" t="s">
        <v>92</v>
      </c>
      <c r="F19" s="40">
        <f>F18*1/100</f>
        <v>7486.6526620000004</v>
      </c>
    </row>
    <row r="20" spans="1:6" s="24" customFormat="1" ht="31.5" customHeight="1">
      <c r="A20" s="41"/>
      <c r="B20" s="42"/>
      <c r="C20" s="43"/>
      <c r="D20" s="39"/>
      <c r="E20" s="39" t="s">
        <v>34</v>
      </c>
      <c r="F20" s="44">
        <f>F18+F19</f>
        <v>756151.91886200011</v>
      </c>
    </row>
    <row r="21" spans="1:6" s="24" customFormat="1">
      <c r="C21" s="45"/>
      <c r="D21" s="45"/>
      <c r="E21" s="45"/>
      <c r="F21" s="45"/>
    </row>
    <row r="22" spans="1:6" s="24" customFormat="1">
      <c r="C22" s="45"/>
      <c r="D22" s="45"/>
      <c r="E22" s="45"/>
      <c r="F22" s="45"/>
    </row>
    <row r="23" spans="1:6" s="24" customFormat="1">
      <c r="C23" s="45"/>
      <c r="D23" s="45"/>
      <c r="E23" s="45"/>
      <c r="F23" s="45"/>
    </row>
    <row r="24" spans="1:6" s="24" customFormat="1">
      <c r="C24" s="45"/>
      <c r="D24" s="45"/>
      <c r="E24" s="45"/>
      <c r="F24" s="45"/>
    </row>
    <row r="25" spans="1:6" s="24" customFormat="1">
      <c r="C25" s="45"/>
      <c r="D25" s="45"/>
      <c r="E25" s="45"/>
      <c r="F25" s="45"/>
    </row>
    <row r="26" spans="1:6" s="24" customFormat="1">
      <c r="C26" s="45"/>
      <c r="D26" s="45"/>
      <c r="E26" s="45"/>
      <c r="F26" s="45"/>
    </row>
    <row r="27" spans="1:6" s="24" customFormat="1">
      <c r="C27" s="45"/>
      <c r="D27" s="45"/>
      <c r="E27" s="45"/>
      <c r="F27" s="45"/>
    </row>
    <row r="28" spans="1:6" s="24" customFormat="1">
      <c r="C28" s="45"/>
      <c r="D28" s="45"/>
      <c r="E28" s="45"/>
      <c r="F28" s="45"/>
    </row>
    <row r="29" spans="1:6" s="24" customFormat="1">
      <c r="C29" s="45"/>
      <c r="D29" s="45"/>
      <c r="E29" s="45"/>
      <c r="F29" s="45"/>
    </row>
    <row r="30" spans="1:6" s="24" customFormat="1">
      <c r="C30" s="45"/>
      <c r="D30" s="45"/>
      <c r="E30" s="45"/>
      <c r="F30" s="45"/>
    </row>
    <row r="31" spans="1:6" s="24" customFormat="1">
      <c r="C31" s="45"/>
      <c r="D31" s="45"/>
      <c r="E31" s="45"/>
      <c r="F31" s="45"/>
    </row>
    <row r="32" spans="1:6" s="24" customFormat="1">
      <c r="C32" s="45"/>
      <c r="D32" s="45"/>
      <c r="E32" s="45"/>
      <c r="F32" s="45"/>
    </row>
    <row r="33" spans="1:6" s="24" customFormat="1">
      <c r="C33" s="45"/>
      <c r="D33" s="45"/>
      <c r="E33" s="45"/>
      <c r="F33" s="45"/>
    </row>
    <row r="34" spans="1:6" s="24" customFormat="1">
      <c r="C34" s="45"/>
      <c r="D34" s="45"/>
      <c r="E34" s="45"/>
      <c r="F34" s="45"/>
    </row>
    <row r="35" spans="1:6" s="24" customFormat="1">
      <c r="C35" s="45"/>
      <c r="D35" s="45"/>
      <c r="E35" s="45"/>
      <c r="F35" s="45"/>
    </row>
    <row r="36" spans="1:6" s="24" customFormat="1">
      <c r="C36" s="45"/>
      <c r="D36" s="45"/>
      <c r="E36" s="45"/>
      <c r="F36" s="45"/>
    </row>
    <row r="37" spans="1:6" s="24" customFormat="1">
      <c r="C37" s="45"/>
      <c r="D37" s="45"/>
      <c r="E37" s="45"/>
      <c r="F37" s="45"/>
    </row>
    <row r="38" spans="1:6" s="24"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8"/>
  <sheetViews>
    <sheetView workbookViewId="0">
      <selection activeCell="A7" sqref="A1:XFD104857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78" t="s">
        <v>70</v>
      </c>
      <c r="B1" s="79"/>
      <c r="C1" s="79"/>
      <c r="D1" s="79"/>
      <c r="E1" s="79"/>
      <c r="F1" s="80"/>
    </row>
    <row r="2" spans="1:6" ht="18.75" customHeight="1">
      <c r="A2" s="78" t="s">
        <v>71</v>
      </c>
      <c r="B2" s="79"/>
      <c r="C2" s="79"/>
      <c r="D2" s="79"/>
      <c r="E2" s="79"/>
      <c r="F2" s="80"/>
    </row>
    <row r="3" spans="1:6" ht="38.25" customHeight="1">
      <c r="A3" s="82" t="s">
        <v>96</v>
      </c>
      <c r="B3" s="83"/>
      <c r="C3" s="83"/>
      <c r="D3" s="83"/>
      <c r="E3" s="83"/>
      <c r="F3" s="84"/>
    </row>
    <row r="4" spans="1:6" ht="21" customHeight="1">
      <c r="A4" s="12" t="s">
        <v>72</v>
      </c>
      <c r="B4" s="13" t="s">
        <v>73</v>
      </c>
      <c r="C4" s="13" t="s">
        <v>74</v>
      </c>
      <c r="D4" s="13" t="s">
        <v>6</v>
      </c>
      <c r="E4" s="12" t="s">
        <v>75</v>
      </c>
      <c r="F4" s="12" t="s">
        <v>76</v>
      </c>
    </row>
    <row r="5" spans="1:6" s="20" customFormat="1" ht="96.75" customHeight="1">
      <c r="A5" s="14" t="s">
        <v>77</v>
      </c>
      <c r="B5" s="15" t="s">
        <v>78</v>
      </c>
      <c r="C5" s="16">
        <v>177</v>
      </c>
      <c r="D5" s="17" t="s">
        <v>46</v>
      </c>
      <c r="E5" s="18">
        <v>151.82</v>
      </c>
      <c r="F5" s="19">
        <v>26872.7</v>
      </c>
    </row>
    <row r="6" spans="1:6" ht="98.25" customHeight="1">
      <c r="A6" s="21" t="s">
        <v>79</v>
      </c>
      <c r="B6" s="22" t="s">
        <v>48</v>
      </c>
      <c r="C6" s="23">
        <v>35.4</v>
      </c>
      <c r="D6" s="17" t="s">
        <v>46</v>
      </c>
      <c r="E6" s="23">
        <v>589.51</v>
      </c>
      <c r="F6" s="19">
        <v>20869.09</v>
      </c>
    </row>
    <row r="7" spans="1:6" s="24" customFormat="1" ht="77.25" customHeight="1">
      <c r="A7" s="21" t="s">
        <v>80</v>
      </c>
      <c r="B7" s="22" t="s">
        <v>81</v>
      </c>
      <c r="C7" s="23">
        <v>58.06</v>
      </c>
      <c r="D7" s="17" t="s">
        <v>46</v>
      </c>
      <c r="E7" s="23">
        <v>1756.4</v>
      </c>
      <c r="F7" s="19">
        <v>101971.68</v>
      </c>
    </row>
    <row r="8" spans="1:6" s="24" customFormat="1" ht="74.25" customHeight="1">
      <c r="A8" s="25" t="s">
        <v>82</v>
      </c>
      <c r="B8" s="26" t="s">
        <v>83</v>
      </c>
      <c r="C8" s="23">
        <v>70.8</v>
      </c>
      <c r="D8" s="17" t="s">
        <v>46</v>
      </c>
      <c r="E8" s="23">
        <v>4961.7299999999996</v>
      </c>
      <c r="F8" s="19">
        <v>351297.79</v>
      </c>
    </row>
    <row r="9" spans="1:6" s="24" customFormat="1" ht="71.25" customHeight="1">
      <c r="A9" s="21" t="s">
        <v>84</v>
      </c>
      <c r="B9" s="22" t="s">
        <v>85</v>
      </c>
      <c r="C9" s="27">
        <v>46.47</v>
      </c>
      <c r="D9" s="28" t="s">
        <v>86</v>
      </c>
      <c r="E9" s="29">
        <v>194.5</v>
      </c>
      <c r="F9" s="19">
        <v>9038.1</v>
      </c>
    </row>
    <row r="10" spans="1:6" s="24" customFormat="1" ht="36.75" customHeight="1">
      <c r="A10" s="30">
        <v>6</v>
      </c>
      <c r="B10" s="31" t="s">
        <v>87</v>
      </c>
      <c r="C10" s="32">
        <v>0</v>
      </c>
      <c r="D10" s="32"/>
      <c r="E10" s="32"/>
      <c r="F10" s="19">
        <f t="shared" ref="F10" si="0">ROUND((C10*E10),2)</f>
        <v>0</v>
      </c>
    </row>
    <row r="11" spans="1:6" s="24" customFormat="1" ht="31.5" customHeight="1">
      <c r="A11" s="33" t="s">
        <v>56</v>
      </c>
      <c r="B11" s="34" t="s">
        <v>57</v>
      </c>
      <c r="C11" s="23">
        <v>30.44</v>
      </c>
      <c r="D11" s="23" t="s">
        <v>46</v>
      </c>
      <c r="E11" s="29">
        <f>'[1]RCC DRAIN'!I37</f>
        <v>848.82</v>
      </c>
      <c r="F11" s="19">
        <v>25842.01</v>
      </c>
    </row>
    <row r="12" spans="1:6" s="24" customFormat="1" ht="30" customHeight="1">
      <c r="A12" s="33" t="s">
        <v>58</v>
      </c>
      <c r="B12" s="34" t="s">
        <v>88</v>
      </c>
      <c r="C12" s="23">
        <v>35.4</v>
      </c>
      <c r="D12" s="23" t="s">
        <v>46</v>
      </c>
      <c r="E12" s="29">
        <f>'[1]RCC DRAIN'!I38</f>
        <v>313.14</v>
      </c>
      <c r="F12" s="19">
        <v>11085.39</v>
      </c>
    </row>
    <row r="13" spans="1:6" s="24" customFormat="1" ht="27.75" customHeight="1">
      <c r="A13" s="33" t="s">
        <v>60</v>
      </c>
      <c r="B13" s="35" t="s">
        <v>89</v>
      </c>
      <c r="C13" s="23">
        <v>60.89</v>
      </c>
      <c r="D13" s="23" t="s">
        <v>46</v>
      </c>
      <c r="E13" s="29">
        <f>'[1]RCC DRAIN'!I39</f>
        <v>447.06</v>
      </c>
      <c r="F13" s="19">
        <v>27221.16</v>
      </c>
    </row>
    <row r="14" spans="1:6" s="24" customFormat="1" ht="30" customHeight="1">
      <c r="A14" s="33" t="s">
        <v>62</v>
      </c>
      <c r="B14" s="35" t="s">
        <v>63</v>
      </c>
      <c r="C14" s="23">
        <v>58.06</v>
      </c>
      <c r="D14" s="23" t="s">
        <v>46</v>
      </c>
      <c r="E14" s="29">
        <f>'[1]RCC DRAIN'!I40</f>
        <v>679.66</v>
      </c>
      <c r="F14" s="19">
        <v>39459.160000000003</v>
      </c>
    </row>
    <row r="15" spans="1:6" s="24" customFormat="1" ht="29.25" customHeight="1">
      <c r="A15" s="33" t="s">
        <v>64</v>
      </c>
      <c r="B15" s="35" t="s">
        <v>90</v>
      </c>
      <c r="C15" s="23">
        <v>177</v>
      </c>
      <c r="D15" s="23" t="s">
        <v>46</v>
      </c>
      <c r="E15" s="29">
        <f>'[1]RCC DRAIN'!I41</f>
        <v>117.54</v>
      </c>
      <c r="F15" s="19">
        <v>20805.009999999998</v>
      </c>
    </row>
    <row r="16" spans="1:6" s="24" customFormat="1" ht="28.5" customHeight="1">
      <c r="A16" s="36"/>
      <c r="B16" s="37"/>
      <c r="C16" s="38"/>
      <c r="D16" s="39"/>
      <c r="E16" s="39" t="s">
        <v>34</v>
      </c>
      <c r="F16" s="40">
        <f>SUM(F5:F15)</f>
        <v>634462.09000000008</v>
      </c>
    </row>
    <row r="17" spans="1:6" s="24" customFormat="1" ht="28.5" customHeight="1">
      <c r="A17" s="41"/>
      <c r="B17" s="42"/>
      <c r="C17" s="39"/>
      <c r="D17" s="38"/>
      <c r="E17" s="39" t="s">
        <v>91</v>
      </c>
      <c r="F17" s="40">
        <f>F16*18/100</f>
        <v>114203.17620000002</v>
      </c>
    </row>
    <row r="18" spans="1:6" s="24" customFormat="1" ht="27" customHeight="1">
      <c r="A18" s="41"/>
      <c r="B18" s="42"/>
      <c r="C18" s="39"/>
      <c r="D18" s="39"/>
      <c r="E18" s="39"/>
      <c r="F18" s="40">
        <f>F16+F17</f>
        <v>748665.26620000007</v>
      </c>
    </row>
    <row r="19" spans="1:6" s="24" customFormat="1" ht="29.25" customHeight="1">
      <c r="A19" s="41"/>
      <c r="B19" s="42"/>
      <c r="C19" s="43"/>
      <c r="D19" s="39"/>
      <c r="E19" s="39" t="s">
        <v>92</v>
      </c>
      <c r="F19" s="40">
        <f>F18*1/100</f>
        <v>7486.6526620000004</v>
      </c>
    </row>
    <row r="20" spans="1:6" s="24" customFormat="1" ht="31.5" customHeight="1">
      <c r="A20" s="41"/>
      <c r="B20" s="42"/>
      <c r="C20" s="43"/>
      <c r="D20" s="39"/>
      <c r="E20" s="39" t="s">
        <v>34</v>
      </c>
      <c r="F20" s="44">
        <f>F18+F19</f>
        <v>756151.91886200011</v>
      </c>
    </row>
    <row r="21" spans="1:6" s="24" customFormat="1">
      <c r="C21" s="45"/>
      <c r="D21" s="45"/>
      <c r="E21" s="45"/>
      <c r="F21" s="45"/>
    </row>
    <row r="22" spans="1:6" s="24" customFormat="1">
      <c r="C22" s="45"/>
      <c r="D22" s="45"/>
      <c r="E22" s="45"/>
      <c r="F22" s="45"/>
    </row>
    <row r="23" spans="1:6" s="24" customFormat="1">
      <c r="C23" s="45"/>
      <c r="D23" s="45"/>
      <c r="E23" s="45"/>
      <c r="F23" s="45"/>
    </row>
    <row r="24" spans="1:6" s="24" customFormat="1">
      <c r="C24" s="45"/>
      <c r="D24" s="45"/>
      <c r="E24" s="45"/>
      <c r="F24" s="45"/>
    </row>
    <row r="25" spans="1:6" s="24" customFormat="1">
      <c r="C25" s="45"/>
      <c r="D25" s="45"/>
      <c r="E25" s="45"/>
      <c r="F25" s="45"/>
    </row>
    <row r="26" spans="1:6" s="24" customFormat="1">
      <c r="C26" s="45"/>
      <c r="D26" s="45"/>
      <c r="E26" s="45"/>
      <c r="F26" s="45"/>
    </row>
    <row r="27" spans="1:6" s="24" customFormat="1">
      <c r="C27" s="45"/>
      <c r="D27" s="45"/>
      <c r="E27" s="45"/>
      <c r="F27" s="45"/>
    </row>
    <row r="28" spans="1:6" s="24" customFormat="1">
      <c r="C28" s="45"/>
      <c r="D28" s="45"/>
      <c r="E28" s="45"/>
      <c r="F28" s="45"/>
    </row>
    <row r="29" spans="1:6" s="24" customFormat="1">
      <c r="C29" s="45"/>
      <c r="D29" s="45"/>
      <c r="E29" s="45"/>
      <c r="F29" s="45"/>
    </row>
    <row r="30" spans="1:6" s="24" customFormat="1">
      <c r="C30" s="45"/>
      <c r="D30" s="45"/>
      <c r="E30" s="45"/>
      <c r="F30" s="45"/>
    </row>
    <row r="31" spans="1:6" s="24" customFormat="1">
      <c r="C31" s="45"/>
      <c r="D31" s="45"/>
      <c r="E31" s="45"/>
      <c r="F31" s="45"/>
    </row>
    <row r="32" spans="1:6" s="24" customFormat="1">
      <c r="C32" s="45"/>
      <c r="D32" s="45"/>
      <c r="E32" s="45"/>
      <c r="F32" s="45"/>
    </row>
    <row r="33" spans="1:6" s="24" customFormat="1">
      <c r="C33" s="45"/>
      <c r="D33" s="45"/>
      <c r="E33" s="45"/>
      <c r="F33" s="45"/>
    </row>
    <row r="34" spans="1:6" s="24" customFormat="1">
      <c r="C34" s="45"/>
      <c r="D34" s="45"/>
      <c r="E34" s="45"/>
      <c r="F34" s="45"/>
    </row>
    <row r="35" spans="1:6" s="24" customFormat="1">
      <c r="C35" s="45"/>
      <c r="D35" s="45"/>
      <c r="E35" s="45"/>
      <c r="F35" s="45"/>
    </row>
    <row r="36" spans="1:6" s="24" customFormat="1">
      <c r="C36" s="45"/>
      <c r="D36" s="45"/>
      <c r="E36" s="45"/>
      <c r="F36" s="45"/>
    </row>
    <row r="37" spans="1:6" s="24" customFormat="1">
      <c r="C37" s="45"/>
      <c r="D37" s="45"/>
      <c r="E37" s="45"/>
      <c r="F37" s="45"/>
    </row>
    <row r="38" spans="1:6" s="24"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25"/>
  <sheetViews>
    <sheetView topLeftCell="A18" workbookViewId="0">
      <selection activeCell="F39" sqref="F39"/>
    </sheetView>
  </sheetViews>
  <sheetFormatPr defaultRowHeight="15"/>
  <cols>
    <col min="1" max="1" width="9.28515625" style="68" bestFit="1" customWidth="1"/>
    <col min="2" max="2" width="46.140625" style="69" customWidth="1"/>
    <col min="3" max="3" width="12.28515625" customWidth="1"/>
    <col min="4" max="4" width="6.140625" bestFit="1" customWidth="1"/>
    <col min="5" max="5" width="12" style="70" customWidth="1"/>
    <col min="6" max="6" width="21.42578125" style="71" bestFit="1" customWidth="1"/>
  </cols>
  <sheetData>
    <row r="1" spans="1:8" ht="26.25">
      <c r="A1" s="88" t="s">
        <v>0</v>
      </c>
      <c r="B1" s="88"/>
      <c r="C1" s="88"/>
      <c r="D1" s="88"/>
      <c r="E1" s="88"/>
      <c r="F1" s="88"/>
    </row>
    <row r="2" spans="1:8" ht="15" customHeight="1">
      <c r="A2" s="89" t="s">
        <v>71</v>
      </c>
      <c r="B2" s="89"/>
      <c r="C2" s="89"/>
      <c r="D2" s="89"/>
      <c r="E2" s="89"/>
      <c r="F2" s="89"/>
    </row>
    <row r="3" spans="1:8" s="48" customFormat="1" ht="59.45" customHeight="1">
      <c r="A3" s="90" t="s">
        <v>126</v>
      </c>
      <c r="B3" s="91"/>
      <c r="C3" s="91"/>
      <c r="D3" s="91"/>
      <c r="E3" s="91"/>
      <c r="F3" s="92"/>
    </row>
    <row r="4" spans="1:8" s="48" customFormat="1" ht="15" customHeight="1">
      <c r="A4" s="49" t="s">
        <v>97</v>
      </c>
      <c r="B4" s="49" t="s">
        <v>98</v>
      </c>
      <c r="C4" s="49" t="s">
        <v>74</v>
      </c>
      <c r="D4" s="49" t="s">
        <v>6</v>
      </c>
      <c r="E4" s="49" t="s">
        <v>99</v>
      </c>
      <c r="F4" s="49" t="s">
        <v>100</v>
      </c>
    </row>
    <row r="5" spans="1:8" s="52" customFormat="1" ht="47.25">
      <c r="A5" s="47">
        <v>1</v>
      </c>
      <c r="B5" s="50" t="s">
        <v>101</v>
      </c>
      <c r="C5" s="51">
        <v>15</v>
      </c>
      <c r="D5" s="51" t="s">
        <v>10</v>
      </c>
      <c r="E5" s="51">
        <v>326.85000000000002</v>
      </c>
      <c r="F5" s="51">
        <f>ROUND(C5*E5,2)</f>
        <v>4902.75</v>
      </c>
    </row>
    <row r="6" spans="1:8" s="52" customFormat="1" ht="110.25">
      <c r="A6" s="50" t="s">
        <v>102</v>
      </c>
      <c r="B6" s="50" t="s">
        <v>125</v>
      </c>
      <c r="C6" s="51">
        <v>8.5</v>
      </c>
      <c r="D6" s="51"/>
      <c r="E6" s="51">
        <v>541.66999999999996</v>
      </c>
      <c r="F6" s="51">
        <f t="shared" ref="F6:F14" si="0">ROUND(C6*E6,2)</f>
        <v>4604.2</v>
      </c>
    </row>
    <row r="7" spans="1:8" s="55" customFormat="1" ht="220.5">
      <c r="A7" s="50" t="s">
        <v>103</v>
      </c>
      <c r="B7" s="53" t="s">
        <v>104</v>
      </c>
      <c r="C7" s="54">
        <v>45.37</v>
      </c>
      <c r="D7" s="50" t="s">
        <v>46</v>
      </c>
      <c r="E7" s="50">
        <v>151.82</v>
      </c>
      <c r="F7" s="51">
        <f t="shared" si="0"/>
        <v>6888.07</v>
      </c>
    </row>
    <row r="8" spans="1:8" s="55" customFormat="1" ht="157.5">
      <c r="A8" s="50" t="s">
        <v>105</v>
      </c>
      <c r="B8" s="53" t="s">
        <v>48</v>
      </c>
      <c r="C8" s="54">
        <v>4.25</v>
      </c>
      <c r="D8" s="50" t="s">
        <v>46</v>
      </c>
      <c r="E8" s="50">
        <v>589.51</v>
      </c>
      <c r="F8" s="51">
        <f t="shared" si="0"/>
        <v>2505.42</v>
      </c>
    </row>
    <row r="9" spans="1:8" s="55" customFormat="1" ht="126">
      <c r="A9" s="50" t="s">
        <v>106</v>
      </c>
      <c r="B9" s="53" t="s">
        <v>50</v>
      </c>
      <c r="C9" s="54">
        <v>7.14</v>
      </c>
      <c r="D9" s="50" t="s">
        <v>46</v>
      </c>
      <c r="E9" s="54">
        <v>1756.4</v>
      </c>
      <c r="F9" s="51">
        <f t="shared" si="0"/>
        <v>12540.7</v>
      </c>
      <c r="H9" s="56"/>
    </row>
    <row r="10" spans="1:8" ht="78.75">
      <c r="A10" s="57" t="s">
        <v>107</v>
      </c>
      <c r="B10" s="53" t="s">
        <v>108</v>
      </c>
      <c r="C10" s="54">
        <v>92.94</v>
      </c>
      <c r="D10" s="50" t="s">
        <v>22</v>
      </c>
      <c r="E10" s="54">
        <v>194.5</v>
      </c>
      <c r="F10" s="51">
        <f t="shared" si="0"/>
        <v>18076.830000000002</v>
      </c>
    </row>
    <row r="11" spans="1:8" s="55" customFormat="1" ht="220.5">
      <c r="A11" s="50" t="s">
        <v>109</v>
      </c>
      <c r="B11" s="53" t="s">
        <v>110</v>
      </c>
      <c r="C11" s="54">
        <v>19.82</v>
      </c>
      <c r="D11" s="50" t="s">
        <v>46</v>
      </c>
      <c r="E11" s="50">
        <v>6082.45</v>
      </c>
      <c r="F11" s="51">
        <f t="shared" si="0"/>
        <v>120554.16</v>
      </c>
      <c r="H11" s="56"/>
    </row>
    <row r="12" spans="1:8" s="55" customFormat="1" ht="223.5">
      <c r="A12" s="50" t="s">
        <v>111</v>
      </c>
      <c r="B12" s="53" t="s">
        <v>112</v>
      </c>
      <c r="C12" s="54">
        <v>8.5</v>
      </c>
      <c r="D12" s="50" t="s">
        <v>46</v>
      </c>
      <c r="E12" s="50">
        <v>6308.87</v>
      </c>
      <c r="F12" s="51">
        <f t="shared" si="0"/>
        <v>53625.4</v>
      </c>
    </row>
    <row r="13" spans="1:8" s="55" customFormat="1" ht="63">
      <c r="A13" s="50" t="s">
        <v>113</v>
      </c>
      <c r="B13" s="57" t="s">
        <v>114</v>
      </c>
      <c r="C13" s="58">
        <v>1.36</v>
      </c>
      <c r="D13" s="50" t="s">
        <v>115</v>
      </c>
      <c r="E13" s="54">
        <v>82096.539999999994</v>
      </c>
      <c r="F13" s="51">
        <f t="shared" si="0"/>
        <v>111651.29</v>
      </c>
    </row>
    <row r="14" spans="1:8" s="55" customFormat="1" ht="63">
      <c r="A14" s="50" t="s">
        <v>116</v>
      </c>
      <c r="B14" s="57" t="s">
        <v>117</v>
      </c>
      <c r="C14" s="59">
        <v>1</v>
      </c>
      <c r="D14" s="50" t="s">
        <v>115</v>
      </c>
      <c r="E14" s="54">
        <v>83314.02</v>
      </c>
      <c r="F14" s="51">
        <f t="shared" si="0"/>
        <v>83314.02</v>
      </c>
    </row>
    <row r="15" spans="1:8" s="55" customFormat="1" ht="15.75">
      <c r="A15" s="50"/>
      <c r="B15" s="60" t="s">
        <v>87</v>
      </c>
      <c r="C15" s="54"/>
      <c r="D15" s="50"/>
      <c r="E15" s="50"/>
      <c r="F15" s="51"/>
    </row>
    <row r="16" spans="1:8" s="55" customFormat="1" ht="15.75">
      <c r="A16" s="50">
        <v>11</v>
      </c>
      <c r="B16" s="53" t="s">
        <v>118</v>
      </c>
      <c r="C16" s="54">
        <v>12.18</v>
      </c>
      <c r="D16" s="50" t="s">
        <v>46</v>
      </c>
      <c r="E16" s="61">
        <v>848.82</v>
      </c>
      <c r="F16" s="51">
        <f t="shared" ref="F16:F20" si="1">ROUND(C16*E16,2)</f>
        <v>10338.629999999999</v>
      </c>
    </row>
    <row r="17" spans="1:6" s="55" customFormat="1" ht="15.75">
      <c r="A17" s="50">
        <v>12</v>
      </c>
      <c r="B17" s="62" t="s">
        <v>119</v>
      </c>
      <c r="C17" s="54">
        <v>4.25</v>
      </c>
      <c r="D17" s="50" t="s">
        <v>46</v>
      </c>
      <c r="E17" s="61">
        <v>313.14</v>
      </c>
      <c r="F17" s="51">
        <f t="shared" si="1"/>
        <v>1330.85</v>
      </c>
    </row>
    <row r="18" spans="1:6" s="55" customFormat="1" ht="15.75">
      <c r="A18" s="50">
        <v>13</v>
      </c>
      <c r="B18" s="53" t="s">
        <v>120</v>
      </c>
      <c r="C18" s="54">
        <v>24.36</v>
      </c>
      <c r="D18" s="50" t="s">
        <v>46</v>
      </c>
      <c r="E18" s="61">
        <v>447.06</v>
      </c>
      <c r="F18" s="51">
        <f t="shared" si="1"/>
        <v>10890.38</v>
      </c>
    </row>
    <row r="19" spans="1:6" s="55" customFormat="1" ht="15.75">
      <c r="A19" s="47">
        <v>14</v>
      </c>
      <c r="B19" s="63" t="s">
        <v>63</v>
      </c>
      <c r="C19" s="51">
        <v>7.14</v>
      </c>
      <c r="D19" s="51" t="s">
        <v>46</v>
      </c>
      <c r="E19" s="51">
        <v>679.66</v>
      </c>
      <c r="F19" s="51">
        <f>ROUND(C19*E19,2)</f>
        <v>4852.7700000000004</v>
      </c>
    </row>
    <row r="20" spans="1:6" s="55" customFormat="1" ht="15.75">
      <c r="A20" s="50">
        <v>15</v>
      </c>
      <c r="B20" s="53" t="s">
        <v>121</v>
      </c>
      <c r="C20" s="54">
        <v>45.37</v>
      </c>
      <c r="D20" s="50" t="s">
        <v>46</v>
      </c>
      <c r="E20" s="61">
        <v>117.54</v>
      </c>
      <c r="F20" s="51">
        <f t="shared" si="1"/>
        <v>5332.79</v>
      </c>
    </row>
    <row r="21" spans="1:6" s="55" customFormat="1" ht="20.25">
      <c r="A21" s="64"/>
      <c r="B21" s="65"/>
      <c r="C21" s="93" t="s">
        <v>122</v>
      </c>
      <c r="D21" s="94"/>
      <c r="E21" s="95"/>
      <c r="F21" s="66">
        <f>SUM(F5:F20)</f>
        <v>451408.26</v>
      </c>
    </row>
    <row r="22" spans="1:6" s="55" customFormat="1" ht="15.75" customHeight="1">
      <c r="A22" s="64"/>
      <c r="B22" s="65"/>
      <c r="C22" s="85" t="s">
        <v>123</v>
      </c>
      <c r="D22" s="86"/>
      <c r="E22" s="87"/>
      <c r="F22" s="54">
        <f>ROUND(F21*18%,2)</f>
        <v>81253.490000000005</v>
      </c>
    </row>
    <row r="23" spans="1:6" s="55" customFormat="1" ht="15.75">
      <c r="A23" s="64"/>
      <c r="B23" s="65"/>
      <c r="C23" s="85" t="s">
        <v>122</v>
      </c>
      <c r="D23" s="86"/>
      <c r="E23" s="87"/>
      <c r="F23" s="54">
        <f>SUM(F21:F22)</f>
        <v>532661.75</v>
      </c>
    </row>
    <row r="24" spans="1:6" s="55" customFormat="1" ht="15.75" customHeight="1">
      <c r="A24" s="64"/>
      <c r="B24" s="65"/>
      <c r="C24" s="85" t="s">
        <v>124</v>
      </c>
      <c r="D24" s="86"/>
      <c r="E24" s="87"/>
      <c r="F24" s="54">
        <f>ROUND(F23*1%,2)</f>
        <v>5326.62</v>
      </c>
    </row>
    <row r="25" spans="1:6" s="55" customFormat="1" ht="15.75">
      <c r="A25" s="64"/>
      <c r="B25" s="67"/>
      <c r="C25" s="85" t="s">
        <v>122</v>
      </c>
      <c r="D25" s="86"/>
      <c r="E25" s="87"/>
      <c r="F25" s="54">
        <f>SUM(F23:F24)</f>
        <v>537988.37</v>
      </c>
    </row>
  </sheetData>
  <mergeCells count="8">
    <mergeCell ref="C24:E24"/>
    <mergeCell ref="C25:E25"/>
    <mergeCell ref="A1:F1"/>
    <mergeCell ref="A2:F2"/>
    <mergeCell ref="A3:F3"/>
    <mergeCell ref="C21:E21"/>
    <mergeCell ref="C22:E22"/>
    <mergeCell ref="C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21"/>
  <sheetViews>
    <sheetView workbookViewId="0">
      <selection activeCell="A3" sqref="A3:F3"/>
    </sheetView>
  </sheetViews>
  <sheetFormatPr defaultRowHeight="15"/>
  <cols>
    <col min="1" max="1" width="9.28515625" style="68" bestFit="1" customWidth="1"/>
    <col min="2" max="2" width="46.140625" style="69" customWidth="1"/>
    <col min="3" max="3" width="12.28515625" customWidth="1"/>
    <col min="4" max="4" width="6.140625" bestFit="1" customWidth="1"/>
    <col min="5" max="5" width="12" style="70" customWidth="1"/>
    <col min="6" max="6" width="21.42578125" style="71" bestFit="1" customWidth="1"/>
  </cols>
  <sheetData>
    <row r="1" spans="1:8" ht="26.25">
      <c r="A1" s="88" t="s">
        <v>0</v>
      </c>
      <c r="B1" s="88"/>
      <c r="C1" s="88"/>
      <c r="D1" s="88"/>
      <c r="E1" s="88"/>
      <c r="F1" s="88"/>
    </row>
    <row r="2" spans="1:8" ht="15" customHeight="1">
      <c r="A2" s="89" t="s">
        <v>71</v>
      </c>
      <c r="B2" s="89"/>
      <c r="C2" s="89"/>
      <c r="D2" s="89"/>
      <c r="E2" s="89"/>
      <c r="F2" s="89"/>
    </row>
    <row r="3" spans="1:8" s="48" customFormat="1" ht="42.6" customHeight="1">
      <c r="A3" s="90" t="s">
        <v>131</v>
      </c>
      <c r="B3" s="91"/>
      <c r="C3" s="91"/>
      <c r="D3" s="91"/>
      <c r="E3" s="91"/>
      <c r="F3" s="92"/>
    </row>
    <row r="4" spans="1:8" s="48" customFormat="1" ht="15" customHeight="1">
      <c r="A4" s="49" t="s">
        <v>97</v>
      </c>
      <c r="B4" s="49" t="s">
        <v>98</v>
      </c>
      <c r="C4" s="49" t="s">
        <v>74</v>
      </c>
      <c r="D4" s="49" t="s">
        <v>6</v>
      </c>
      <c r="E4" s="49" t="s">
        <v>99</v>
      </c>
      <c r="F4" s="49" t="s">
        <v>100</v>
      </c>
    </row>
    <row r="5" spans="1:8" s="52" customFormat="1" ht="47.25">
      <c r="A5" s="47">
        <v>1</v>
      </c>
      <c r="B5" s="50" t="s">
        <v>101</v>
      </c>
      <c r="C5" s="51">
        <v>5</v>
      </c>
      <c r="D5" s="51" t="s">
        <v>10</v>
      </c>
      <c r="E5" s="51">
        <v>326.85000000000002</v>
      </c>
      <c r="F5" s="51">
        <f>ROUND(C5*E5,2)</f>
        <v>1634.25</v>
      </c>
    </row>
    <row r="6" spans="1:8" s="55" customFormat="1" ht="220.5">
      <c r="A6" s="50" t="s">
        <v>127</v>
      </c>
      <c r="B6" s="53" t="s">
        <v>104</v>
      </c>
      <c r="C6" s="54">
        <v>5.05</v>
      </c>
      <c r="D6" s="50" t="s">
        <v>46</v>
      </c>
      <c r="E6" s="50">
        <v>151.82</v>
      </c>
      <c r="F6" s="51">
        <f t="shared" ref="F6:F9" si="0">ROUND(C6*E6,2)</f>
        <v>766.69</v>
      </c>
    </row>
    <row r="7" spans="1:8" s="55" customFormat="1" ht="157.5">
      <c r="A7" s="50" t="s">
        <v>128</v>
      </c>
      <c r="B7" s="53" t="s">
        <v>48</v>
      </c>
      <c r="C7" s="54">
        <v>1.88</v>
      </c>
      <c r="D7" s="50" t="s">
        <v>46</v>
      </c>
      <c r="E7" s="50">
        <v>589.51</v>
      </c>
      <c r="F7" s="51">
        <f t="shared" si="0"/>
        <v>1108.28</v>
      </c>
    </row>
    <row r="8" spans="1:8" s="55" customFormat="1" ht="126">
      <c r="A8" s="50" t="s">
        <v>129</v>
      </c>
      <c r="B8" s="53" t="s">
        <v>50</v>
      </c>
      <c r="C8" s="54">
        <v>3.16</v>
      </c>
      <c r="D8" s="50" t="s">
        <v>46</v>
      </c>
      <c r="E8" s="54">
        <v>1756.4</v>
      </c>
      <c r="F8" s="51">
        <f t="shared" si="0"/>
        <v>5550.22</v>
      </c>
      <c r="H8" s="56"/>
    </row>
    <row r="9" spans="1:8" ht="78.75">
      <c r="A9" s="57" t="s">
        <v>130</v>
      </c>
      <c r="B9" s="53" t="s">
        <v>108</v>
      </c>
      <c r="C9" s="54">
        <v>8.51</v>
      </c>
      <c r="D9" s="50" t="s">
        <v>22</v>
      </c>
      <c r="E9" s="54">
        <v>194.5</v>
      </c>
      <c r="F9" s="51">
        <f t="shared" si="0"/>
        <v>1655.2</v>
      </c>
    </row>
    <row r="10" spans="1:8" ht="110.25">
      <c r="A10" s="50" t="s">
        <v>18</v>
      </c>
      <c r="B10" s="50" t="s">
        <v>19</v>
      </c>
      <c r="C10" s="50">
        <v>25.91</v>
      </c>
      <c r="D10" s="50" t="s">
        <v>13</v>
      </c>
      <c r="E10" s="50">
        <v>4961.7299999999996</v>
      </c>
      <c r="F10" s="54">
        <f t="shared" ref="F10" si="1">C10*E10</f>
        <v>128558.42429999998</v>
      </c>
    </row>
    <row r="11" spans="1:8" s="55" customFormat="1" ht="15.75">
      <c r="A11" s="50"/>
      <c r="B11" s="60" t="s">
        <v>87</v>
      </c>
      <c r="C11" s="54"/>
      <c r="D11" s="50"/>
      <c r="E11" s="50"/>
      <c r="F11" s="51"/>
    </row>
    <row r="12" spans="1:8" s="55" customFormat="1" ht="15.75">
      <c r="A12" s="50">
        <v>10</v>
      </c>
      <c r="B12" s="53" t="s">
        <v>118</v>
      </c>
      <c r="C12" s="54">
        <v>11.14</v>
      </c>
      <c r="D12" s="50" t="s">
        <v>46</v>
      </c>
      <c r="E12" s="61">
        <v>848.82</v>
      </c>
      <c r="F12" s="51">
        <f t="shared" ref="F12:F16" si="2">ROUND(C12*E12,2)</f>
        <v>9455.85</v>
      </c>
    </row>
    <row r="13" spans="1:8" s="55" customFormat="1" ht="15.75">
      <c r="A13" s="50">
        <v>11</v>
      </c>
      <c r="B13" s="62" t="s">
        <v>119</v>
      </c>
      <c r="C13" s="54">
        <v>1.88</v>
      </c>
      <c r="D13" s="50" t="s">
        <v>46</v>
      </c>
      <c r="E13" s="61">
        <v>313.14</v>
      </c>
      <c r="F13" s="51">
        <f t="shared" si="2"/>
        <v>588.70000000000005</v>
      </c>
    </row>
    <row r="14" spans="1:8" s="55" customFormat="1" ht="15.75">
      <c r="A14" s="50">
        <v>12</v>
      </c>
      <c r="B14" s="53" t="s">
        <v>120</v>
      </c>
      <c r="C14" s="54">
        <v>22.28</v>
      </c>
      <c r="D14" s="50" t="s">
        <v>46</v>
      </c>
      <c r="E14" s="61">
        <v>447.06</v>
      </c>
      <c r="F14" s="51">
        <f t="shared" si="2"/>
        <v>9960.5</v>
      </c>
    </row>
    <row r="15" spans="1:8" s="55" customFormat="1" ht="15.75">
      <c r="A15" s="47">
        <v>13</v>
      </c>
      <c r="B15" s="63" t="s">
        <v>63</v>
      </c>
      <c r="C15" s="51">
        <v>3.16</v>
      </c>
      <c r="D15" s="51" t="s">
        <v>46</v>
      </c>
      <c r="E15" s="51">
        <v>679.66</v>
      </c>
      <c r="F15" s="51">
        <f>ROUND(C15*E15,2)</f>
        <v>2147.73</v>
      </c>
    </row>
    <row r="16" spans="1:8" s="55" customFormat="1" ht="15.75">
      <c r="A16" s="50">
        <v>14</v>
      </c>
      <c r="B16" s="53" t="s">
        <v>121</v>
      </c>
      <c r="C16" s="54">
        <v>5.05</v>
      </c>
      <c r="D16" s="50" t="s">
        <v>46</v>
      </c>
      <c r="E16" s="61">
        <v>117.54</v>
      </c>
      <c r="F16" s="51">
        <f t="shared" si="2"/>
        <v>593.58000000000004</v>
      </c>
    </row>
    <row r="17" spans="1:6" s="55" customFormat="1" ht="20.25">
      <c r="A17" s="64"/>
      <c r="B17" s="65"/>
      <c r="C17" s="93" t="s">
        <v>122</v>
      </c>
      <c r="D17" s="94"/>
      <c r="E17" s="95"/>
      <c r="F17" s="72">
        <f>SUM(F5:F16)</f>
        <v>162019.42430000001</v>
      </c>
    </row>
    <row r="18" spans="1:6" s="55" customFormat="1" ht="15.75">
      <c r="A18" s="64"/>
      <c r="B18" s="65"/>
      <c r="C18" s="85" t="s">
        <v>123</v>
      </c>
      <c r="D18" s="86"/>
      <c r="E18" s="87"/>
      <c r="F18" s="54">
        <f>ROUND(F17*18%,2)</f>
        <v>29163.5</v>
      </c>
    </row>
    <row r="19" spans="1:6" s="55" customFormat="1" ht="15.75">
      <c r="A19" s="64"/>
      <c r="B19" s="65"/>
      <c r="C19" s="85" t="s">
        <v>122</v>
      </c>
      <c r="D19" s="86"/>
      <c r="E19" s="87"/>
      <c r="F19" s="54">
        <f>SUM(F17:F18)</f>
        <v>191182.92430000001</v>
      </c>
    </row>
    <row r="20" spans="1:6" s="55" customFormat="1" ht="15.75">
      <c r="A20" s="64"/>
      <c r="B20" s="65"/>
      <c r="C20" s="85" t="s">
        <v>124</v>
      </c>
      <c r="D20" s="86"/>
      <c r="E20" s="87"/>
      <c r="F20" s="54">
        <f>ROUND(F19*1%,2)</f>
        <v>1911.83</v>
      </c>
    </row>
    <row r="21" spans="1:6" s="55" customFormat="1" ht="15.75">
      <c r="A21" s="64"/>
      <c r="B21" s="67"/>
      <c r="C21" s="85" t="s">
        <v>122</v>
      </c>
      <c r="D21" s="86"/>
      <c r="E21" s="87"/>
      <c r="F21" s="54">
        <f>SUM(F19:F20)</f>
        <v>193094.7543</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4"/>
  <sheetViews>
    <sheetView workbookViewId="0">
      <selection activeCell="A3" sqref="A3:F3"/>
    </sheetView>
  </sheetViews>
  <sheetFormatPr defaultRowHeight="15"/>
  <cols>
    <col min="1" max="1" width="9.28515625" style="68" bestFit="1" customWidth="1"/>
    <col min="2" max="2" width="46.140625" style="69" customWidth="1"/>
    <col min="3" max="3" width="12.28515625" customWidth="1"/>
    <col min="4" max="4" width="6.140625" bestFit="1" customWidth="1"/>
    <col min="5" max="5" width="12" style="70" customWidth="1"/>
    <col min="6" max="6" width="21.42578125" style="71" bestFit="1" customWidth="1"/>
  </cols>
  <sheetData>
    <row r="1" spans="1:8" ht="26.25">
      <c r="A1" s="88" t="s">
        <v>0</v>
      </c>
      <c r="B1" s="88"/>
      <c r="C1" s="88"/>
      <c r="D1" s="88"/>
      <c r="E1" s="88"/>
      <c r="F1" s="88"/>
    </row>
    <row r="2" spans="1:8" ht="15" customHeight="1">
      <c r="A2" s="89" t="s">
        <v>71</v>
      </c>
      <c r="B2" s="89"/>
      <c r="C2" s="89"/>
      <c r="D2" s="89"/>
      <c r="E2" s="89"/>
      <c r="F2" s="89"/>
    </row>
    <row r="3" spans="1:8" s="48" customFormat="1" ht="59.45" customHeight="1">
      <c r="A3" s="96" t="s">
        <v>133</v>
      </c>
      <c r="B3" s="97"/>
      <c r="C3" s="97"/>
      <c r="D3" s="97"/>
      <c r="E3" s="97"/>
      <c r="F3" s="98"/>
    </row>
    <row r="4" spans="1:8" s="48" customFormat="1" ht="15" customHeight="1">
      <c r="A4" s="49" t="s">
        <v>97</v>
      </c>
      <c r="B4" s="49" t="s">
        <v>98</v>
      </c>
      <c r="C4" s="49" t="s">
        <v>74</v>
      </c>
      <c r="D4" s="49" t="s">
        <v>6</v>
      </c>
      <c r="E4" s="49" t="s">
        <v>99</v>
      </c>
      <c r="F4" s="49" t="s">
        <v>100</v>
      </c>
    </row>
    <row r="5" spans="1:8" s="52" customFormat="1" ht="31.5">
      <c r="A5" s="47">
        <v>1</v>
      </c>
      <c r="B5" s="50" t="s">
        <v>132</v>
      </c>
      <c r="C5" s="51">
        <v>9.24</v>
      </c>
      <c r="D5" s="51" t="s">
        <v>13</v>
      </c>
      <c r="E5" s="51">
        <v>955.89</v>
      </c>
      <c r="F5" s="51">
        <f>ROUND(C5*E5,2)</f>
        <v>8832.42</v>
      </c>
    </row>
    <row r="6" spans="1:8" s="55" customFormat="1" ht="220.5">
      <c r="A6" s="50" t="s">
        <v>103</v>
      </c>
      <c r="B6" s="53" t="s">
        <v>104</v>
      </c>
      <c r="C6" s="54">
        <v>49.15</v>
      </c>
      <c r="D6" s="50" t="s">
        <v>46</v>
      </c>
      <c r="E6" s="50">
        <v>167.33</v>
      </c>
      <c r="F6" s="51">
        <f t="shared" ref="F6:F9" si="0">ROUND(C6*E6,2)</f>
        <v>8224.27</v>
      </c>
    </row>
    <row r="7" spans="1:8" s="55" customFormat="1" ht="157.5">
      <c r="A7" s="50" t="s">
        <v>105</v>
      </c>
      <c r="B7" s="53" t="s">
        <v>48</v>
      </c>
      <c r="C7" s="54">
        <v>4.62</v>
      </c>
      <c r="D7" s="50" t="s">
        <v>46</v>
      </c>
      <c r="E7" s="50">
        <v>589.51</v>
      </c>
      <c r="F7" s="51">
        <f t="shared" si="0"/>
        <v>2723.54</v>
      </c>
    </row>
    <row r="8" spans="1:8" s="55" customFormat="1" ht="126">
      <c r="A8" s="50" t="s">
        <v>106</v>
      </c>
      <c r="B8" s="53" t="s">
        <v>50</v>
      </c>
      <c r="C8" s="54">
        <v>7.7</v>
      </c>
      <c r="D8" s="50" t="s">
        <v>46</v>
      </c>
      <c r="E8" s="54">
        <v>1756.4</v>
      </c>
      <c r="F8" s="51">
        <f t="shared" si="0"/>
        <v>13524.28</v>
      </c>
      <c r="H8" s="56"/>
    </row>
    <row r="9" spans="1:8" ht="78.75">
      <c r="A9" s="57" t="s">
        <v>107</v>
      </c>
      <c r="B9" s="53" t="s">
        <v>108</v>
      </c>
      <c r="C9" s="54">
        <v>97.03</v>
      </c>
      <c r="D9" s="50" t="s">
        <v>22</v>
      </c>
      <c r="E9" s="54">
        <v>194.5</v>
      </c>
      <c r="F9" s="51">
        <f t="shared" si="0"/>
        <v>18872.34</v>
      </c>
    </row>
    <row r="10" spans="1:8" s="55" customFormat="1" ht="220.5">
      <c r="A10" s="50" t="s">
        <v>109</v>
      </c>
      <c r="B10" s="53" t="s">
        <v>110</v>
      </c>
      <c r="C10" s="54">
        <f>F10/E10</f>
        <v>20.330000246611153</v>
      </c>
      <c r="D10" s="50" t="s">
        <v>46</v>
      </c>
      <c r="E10" s="50">
        <v>6082.45</v>
      </c>
      <c r="F10" s="51">
        <v>123656.21</v>
      </c>
      <c r="H10" s="56"/>
    </row>
    <row r="11" spans="1:8" s="55" customFormat="1" ht="223.5">
      <c r="A11" s="50" t="s">
        <v>111</v>
      </c>
      <c r="B11" s="53" t="s">
        <v>112</v>
      </c>
      <c r="C11" s="54">
        <f>F11/E11</f>
        <v>9.2400001902083897</v>
      </c>
      <c r="D11" s="50" t="s">
        <v>46</v>
      </c>
      <c r="E11" s="50">
        <v>6308.87</v>
      </c>
      <c r="F11" s="51">
        <v>58293.96</v>
      </c>
    </row>
    <row r="12" spans="1:8" s="55" customFormat="1" ht="63">
      <c r="A12" s="50" t="s">
        <v>113</v>
      </c>
      <c r="B12" s="57" t="s">
        <v>114</v>
      </c>
      <c r="C12" s="58">
        <v>1.175</v>
      </c>
      <c r="D12" s="50" t="s">
        <v>115</v>
      </c>
      <c r="E12" s="54">
        <v>82096.539999999994</v>
      </c>
      <c r="F12" s="51">
        <v>96422</v>
      </c>
    </row>
    <row r="13" spans="1:8" s="55" customFormat="1" ht="63">
      <c r="A13" s="50" t="s">
        <v>116</v>
      </c>
      <c r="B13" s="57" t="s">
        <v>117</v>
      </c>
      <c r="C13" s="59">
        <v>1.4359999999999999</v>
      </c>
      <c r="D13" s="50" t="s">
        <v>115</v>
      </c>
      <c r="E13" s="54">
        <v>83314.02</v>
      </c>
      <c r="F13" s="51">
        <v>119597</v>
      </c>
    </row>
    <row r="14" spans="1:8" s="55" customFormat="1" ht="15.75">
      <c r="A14" s="50"/>
      <c r="B14" s="60" t="s">
        <v>87</v>
      </c>
      <c r="C14" s="54"/>
      <c r="D14" s="50"/>
      <c r="E14" s="50"/>
      <c r="F14" s="51"/>
    </row>
    <row r="15" spans="1:8" s="55" customFormat="1" ht="15.75">
      <c r="A15" s="50">
        <v>11</v>
      </c>
      <c r="B15" s="53" t="s">
        <v>118</v>
      </c>
      <c r="C15" s="54">
        <v>13.13</v>
      </c>
      <c r="D15" s="50" t="s">
        <v>46</v>
      </c>
      <c r="E15" s="61">
        <v>848.82</v>
      </c>
      <c r="F15" s="51">
        <f t="shared" ref="F15:F19" si="1">ROUND(C15*E15,2)</f>
        <v>11145.01</v>
      </c>
    </row>
    <row r="16" spans="1:8" s="55" customFormat="1" ht="15.75">
      <c r="A16" s="50">
        <v>12</v>
      </c>
      <c r="B16" s="62" t="s">
        <v>119</v>
      </c>
      <c r="C16" s="54">
        <v>4.62</v>
      </c>
      <c r="D16" s="50" t="s">
        <v>46</v>
      </c>
      <c r="E16" s="61">
        <v>417.3</v>
      </c>
      <c r="F16" s="51">
        <f t="shared" si="1"/>
        <v>1927.93</v>
      </c>
    </row>
    <row r="17" spans="1:6" s="55" customFormat="1" ht="15.75">
      <c r="A17" s="50">
        <v>13</v>
      </c>
      <c r="B17" s="53" t="s">
        <v>120</v>
      </c>
      <c r="C17" s="54">
        <v>26.26</v>
      </c>
      <c r="D17" s="50" t="s">
        <v>46</v>
      </c>
      <c r="E17" s="61">
        <v>447.06</v>
      </c>
      <c r="F17" s="51">
        <f t="shared" si="1"/>
        <v>11739.8</v>
      </c>
    </row>
    <row r="18" spans="1:6" s="55" customFormat="1" ht="15.75">
      <c r="A18" s="47">
        <v>14</v>
      </c>
      <c r="B18" s="63" t="s">
        <v>63</v>
      </c>
      <c r="C18" s="51">
        <v>7.7</v>
      </c>
      <c r="D18" s="51" t="s">
        <v>46</v>
      </c>
      <c r="E18" s="51">
        <v>679.66</v>
      </c>
      <c r="F18" s="51">
        <f>ROUND(C18*E18,2)</f>
        <v>5233.38</v>
      </c>
    </row>
    <row r="19" spans="1:6" s="55" customFormat="1" ht="15.75">
      <c r="A19" s="50">
        <v>15</v>
      </c>
      <c r="B19" s="53" t="s">
        <v>121</v>
      </c>
      <c r="C19" s="54">
        <v>49.15</v>
      </c>
      <c r="D19" s="50" t="s">
        <v>46</v>
      </c>
      <c r="E19" s="61">
        <v>117.54</v>
      </c>
      <c r="F19" s="51">
        <f t="shared" si="1"/>
        <v>5777.09</v>
      </c>
    </row>
    <row r="20" spans="1:6" s="55" customFormat="1" ht="20.25">
      <c r="A20" s="64"/>
      <c r="B20" s="65"/>
      <c r="C20" s="93" t="s">
        <v>122</v>
      </c>
      <c r="D20" s="94"/>
      <c r="E20" s="95"/>
      <c r="F20" s="66">
        <f>SUM(F5:F19)</f>
        <v>485969.23000000004</v>
      </c>
    </row>
    <row r="21" spans="1:6" s="55" customFormat="1" ht="15.75" customHeight="1">
      <c r="A21" s="64"/>
      <c r="B21" s="65"/>
      <c r="C21" s="85" t="s">
        <v>123</v>
      </c>
      <c r="D21" s="86"/>
      <c r="E21" s="87"/>
      <c r="F21" s="54">
        <f>ROUND(F20*18%,2)</f>
        <v>87474.46</v>
      </c>
    </row>
    <row r="22" spans="1:6" s="55" customFormat="1" ht="15.75">
      <c r="A22" s="64"/>
      <c r="B22" s="65"/>
      <c r="C22" s="85" t="s">
        <v>122</v>
      </c>
      <c r="D22" s="86"/>
      <c r="E22" s="87"/>
      <c r="F22" s="54">
        <f>SUM(F20:F21)</f>
        <v>573443.69000000006</v>
      </c>
    </row>
    <row r="23" spans="1:6" s="55" customFormat="1" ht="15.75" customHeight="1">
      <c r="A23" s="64"/>
      <c r="B23" s="65"/>
      <c r="C23" s="85" t="s">
        <v>124</v>
      </c>
      <c r="D23" s="86"/>
      <c r="E23" s="87"/>
      <c r="F23" s="54">
        <f>ROUND(F22*1%,2)</f>
        <v>5734.44</v>
      </c>
    </row>
    <row r="24" spans="1:6" s="55" customFormat="1" ht="15.75">
      <c r="A24" s="64"/>
      <c r="B24" s="67"/>
      <c r="C24" s="85" t="s">
        <v>122</v>
      </c>
      <c r="D24" s="86"/>
      <c r="E24" s="87"/>
      <c r="F24" s="54">
        <f>SUM(F22:F23)</f>
        <v>579178.13</v>
      </c>
    </row>
  </sheetData>
  <mergeCells count="8">
    <mergeCell ref="C23:E23"/>
    <mergeCell ref="C24:E24"/>
    <mergeCell ref="A1:F1"/>
    <mergeCell ref="A2:F2"/>
    <mergeCell ref="A3:F3"/>
    <mergeCell ref="C20:E20"/>
    <mergeCell ref="C21:E21"/>
    <mergeCell ref="C22:E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99" t="s">
        <v>0</v>
      </c>
      <c r="B1" s="99"/>
      <c r="C1" s="99"/>
      <c r="D1" s="99"/>
      <c r="E1" s="99"/>
      <c r="F1" s="99"/>
    </row>
    <row r="2" spans="1:6" ht="18.75">
      <c r="A2" s="99" t="s">
        <v>1</v>
      </c>
      <c r="B2" s="99"/>
      <c r="C2" s="99"/>
      <c r="D2" s="99"/>
      <c r="E2" s="99"/>
      <c r="F2" s="99"/>
    </row>
    <row r="3" spans="1:6" ht="51.75" customHeight="1">
      <c r="A3" s="100" t="s">
        <v>67</v>
      </c>
      <c r="B3" s="100"/>
      <c r="C3" s="100"/>
      <c r="D3" s="100"/>
      <c r="E3" s="100"/>
      <c r="F3" s="100"/>
    </row>
    <row r="4" spans="1:6">
      <c r="A4" s="2" t="s">
        <v>3</v>
      </c>
      <c r="B4" s="2" t="s">
        <v>4</v>
      </c>
      <c r="C4" s="2" t="s">
        <v>5</v>
      </c>
      <c r="D4" s="2" t="s">
        <v>6</v>
      </c>
      <c r="E4" s="2" t="s">
        <v>7</v>
      </c>
      <c r="F4" s="2" t="s">
        <v>8</v>
      </c>
    </row>
    <row r="5" spans="1:6" ht="30">
      <c r="A5" s="3">
        <v>1</v>
      </c>
      <c r="B5" s="4" t="s">
        <v>9</v>
      </c>
      <c r="C5" s="4">
        <v>5</v>
      </c>
      <c r="D5" s="4" t="s">
        <v>10</v>
      </c>
      <c r="E5" s="4">
        <v>326.85000000000002</v>
      </c>
      <c r="F5" s="4">
        <f>C5*E5</f>
        <v>1634.25</v>
      </c>
    </row>
    <row r="6" spans="1:6" ht="165">
      <c r="A6" s="4" t="s">
        <v>11</v>
      </c>
      <c r="B6" s="4" t="s">
        <v>12</v>
      </c>
      <c r="C6" s="4">
        <v>19.97</v>
      </c>
      <c r="D6" s="4" t="s">
        <v>13</v>
      </c>
      <c r="E6" s="4">
        <v>151.82</v>
      </c>
      <c r="F6" s="4">
        <f t="shared" ref="F6:F16" si="0">C6*E6</f>
        <v>3031.8453999999997</v>
      </c>
    </row>
    <row r="7" spans="1:6" ht="120">
      <c r="A7" s="4" t="s">
        <v>14</v>
      </c>
      <c r="B7" s="4" t="s">
        <v>15</v>
      </c>
      <c r="C7" s="4">
        <v>7.45</v>
      </c>
      <c r="D7" s="4" t="s">
        <v>13</v>
      </c>
      <c r="E7" s="4">
        <v>347.85</v>
      </c>
      <c r="F7" s="4">
        <f t="shared" si="0"/>
        <v>2591.4825000000001</v>
      </c>
    </row>
    <row r="8" spans="1:6" ht="90">
      <c r="A8" s="4" t="s">
        <v>16</v>
      </c>
      <c r="B8" s="4" t="s">
        <v>17</v>
      </c>
      <c r="C8" s="4">
        <v>12.52</v>
      </c>
      <c r="D8" s="4" t="s">
        <v>13</v>
      </c>
      <c r="E8" s="4">
        <v>1756.4</v>
      </c>
      <c r="F8" s="4">
        <f t="shared" si="0"/>
        <v>21990.128000000001</v>
      </c>
    </row>
    <row r="9" spans="1:6" ht="90">
      <c r="A9" s="4" t="s">
        <v>18</v>
      </c>
      <c r="B9" s="4" t="s">
        <v>19</v>
      </c>
      <c r="C9" s="4">
        <v>14.9</v>
      </c>
      <c r="D9" s="4" t="s">
        <v>13</v>
      </c>
      <c r="E9" s="4">
        <v>4961.7299999999996</v>
      </c>
      <c r="F9" s="4">
        <f t="shared" si="0"/>
        <v>73929.777000000002</v>
      </c>
    </row>
    <row r="10" spans="1:6" ht="60">
      <c r="A10" s="4" t="s">
        <v>20</v>
      </c>
      <c r="B10" s="4" t="s">
        <v>21</v>
      </c>
      <c r="C10" s="4">
        <v>5.35</v>
      </c>
      <c r="D10" s="4" t="s">
        <v>22</v>
      </c>
      <c r="E10" s="4">
        <v>194.5</v>
      </c>
      <c r="F10" s="4">
        <f t="shared" si="0"/>
        <v>1040.5749999999998</v>
      </c>
    </row>
    <row r="11" spans="1:6">
      <c r="A11" s="4">
        <v>7</v>
      </c>
      <c r="B11" s="4" t="s">
        <v>23</v>
      </c>
      <c r="C11" s="4"/>
      <c r="D11" s="4"/>
      <c r="E11" s="4"/>
      <c r="F11" s="4"/>
    </row>
    <row r="12" spans="1:6">
      <c r="A12" s="4" t="s">
        <v>24</v>
      </c>
      <c r="B12" s="4" t="s">
        <v>39</v>
      </c>
      <c r="C12" s="4">
        <v>6.41</v>
      </c>
      <c r="D12" s="4" t="s">
        <v>13</v>
      </c>
      <c r="E12" s="4">
        <v>744.66</v>
      </c>
      <c r="F12" s="4">
        <f t="shared" si="0"/>
        <v>4773.2705999999998</v>
      </c>
    </row>
    <row r="13" spans="1:6">
      <c r="A13" s="4" t="s">
        <v>26</v>
      </c>
      <c r="B13" s="4" t="s">
        <v>68</v>
      </c>
      <c r="C13" s="4">
        <v>7.45</v>
      </c>
      <c r="D13" s="4" t="s">
        <v>13</v>
      </c>
      <c r="E13" s="4">
        <v>342.9</v>
      </c>
      <c r="F13" s="4">
        <f t="shared" si="0"/>
        <v>2554.605</v>
      </c>
    </row>
    <row r="14" spans="1:6">
      <c r="A14" s="4" t="s">
        <v>28</v>
      </c>
      <c r="B14" s="4" t="s">
        <v>69</v>
      </c>
      <c r="C14" s="4">
        <v>12.81</v>
      </c>
      <c r="D14" s="4" t="s">
        <v>13</v>
      </c>
      <c r="E14" s="4">
        <v>342.9</v>
      </c>
      <c r="F14" s="4">
        <f t="shared" si="0"/>
        <v>4392.549</v>
      </c>
    </row>
    <row r="15" spans="1:6">
      <c r="A15" s="4" t="s">
        <v>30</v>
      </c>
      <c r="B15" s="4" t="s">
        <v>42</v>
      </c>
      <c r="C15" s="4">
        <v>12.52</v>
      </c>
      <c r="D15" s="4" t="s">
        <v>13</v>
      </c>
      <c r="E15" s="4">
        <v>570.94000000000005</v>
      </c>
      <c r="F15" s="4">
        <f t="shared" si="0"/>
        <v>7148.1688000000004</v>
      </c>
    </row>
    <row r="16" spans="1:6">
      <c r="A16" s="4" t="s">
        <v>32</v>
      </c>
      <c r="B16" s="4" t="s">
        <v>33</v>
      </c>
      <c r="C16" s="4">
        <v>19.97</v>
      </c>
      <c r="D16" s="4" t="s">
        <v>13</v>
      </c>
      <c r="E16" s="4">
        <v>117.54</v>
      </c>
      <c r="F16" s="4">
        <f t="shared" si="0"/>
        <v>2347.2737999999999</v>
      </c>
    </row>
    <row r="17" spans="1:6">
      <c r="A17" s="4"/>
      <c r="B17" s="4"/>
      <c r="C17" s="4"/>
      <c r="D17" s="4"/>
      <c r="E17" s="4" t="s">
        <v>34</v>
      </c>
      <c r="F17" s="4">
        <f>SUM(F5:F16)</f>
        <v>125433.92509999999</v>
      </c>
    </row>
    <row r="18" spans="1:6">
      <c r="A18" s="5"/>
      <c r="B18" s="6"/>
      <c r="C18" s="7"/>
      <c r="D18" s="3"/>
      <c r="E18" s="4" t="s">
        <v>35</v>
      </c>
      <c r="F18" s="4">
        <f>F17*18/100</f>
        <v>22578.106518000001</v>
      </c>
    </row>
    <row r="19" spans="1:6">
      <c r="A19" s="5"/>
      <c r="B19" s="6"/>
      <c r="C19" s="7"/>
      <c r="D19" s="3"/>
      <c r="E19" s="4"/>
      <c r="F19" s="4">
        <f>F18+F17</f>
        <v>148012.03161800001</v>
      </c>
    </row>
    <row r="20" spans="1:6">
      <c r="A20" s="5"/>
      <c r="B20" s="6"/>
      <c r="C20" s="7"/>
      <c r="D20" s="3"/>
      <c r="E20" s="4" t="s">
        <v>36</v>
      </c>
      <c r="F20" s="4">
        <f>F19*1/100</f>
        <v>1480.1203161800001</v>
      </c>
    </row>
    <row r="21" spans="1:6">
      <c r="A21" s="5"/>
      <c r="B21" s="6"/>
      <c r="C21" s="7"/>
      <c r="D21" s="3"/>
      <c r="E21" s="4" t="s">
        <v>34</v>
      </c>
      <c r="F21" s="4">
        <f>F20+F19</f>
        <v>149492.15193418</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1"/>
  <sheetViews>
    <sheetView workbookViewId="0">
      <selection activeCell="D6" sqref="D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99" t="s">
        <v>0</v>
      </c>
      <c r="B1" s="99"/>
      <c r="C1" s="99"/>
      <c r="D1" s="99"/>
      <c r="E1" s="99"/>
      <c r="F1" s="99"/>
    </row>
    <row r="2" spans="1:6" ht="18.75">
      <c r="A2" s="99" t="s">
        <v>1</v>
      </c>
      <c r="B2" s="99"/>
      <c r="C2" s="99"/>
      <c r="D2" s="99"/>
      <c r="E2" s="99"/>
      <c r="F2" s="99"/>
    </row>
    <row r="3" spans="1:6" ht="51.75" customHeight="1">
      <c r="A3" s="100" t="s">
        <v>38</v>
      </c>
      <c r="B3" s="100"/>
      <c r="C3" s="100"/>
      <c r="D3" s="100"/>
      <c r="E3" s="100"/>
      <c r="F3" s="100"/>
    </row>
    <row r="4" spans="1:6">
      <c r="A4" s="2" t="s">
        <v>3</v>
      </c>
      <c r="B4" s="2" t="s">
        <v>4</v>
      </c>
      <c r="C4" s="2" t="s">
        <v>5</v>
      </c>
      <c r="D4" s="2" t="s">
        <v>6</v>
      </c>
      <c r="E4" s="2" t="s">
        <v>7</v>
      </c>
      <c r="F4" s="2" t="s">
        <v>8</v>
      </c>
    </row>
    <row r="5" spans="1:6" ht="30">
      <c r="A5" s="3">
        <v>1</v>
      </c>
      <c r="B5" s="4" t="s">
        <v>9</v>
      </c>
      <c r="C5" s="4">
        <v>10</v>
      </c>
      <c r="D5" s="4" t="s">
        <v>10</v>
      </c>
      <c r="E5" s="4">
        <v>326.85000000000002</v>
      </c>
      <c r="F5" s="4">
        <f>C5*E5</f>
        <v>3268.5</v>
      </c>
    </row>
    <row r="6" spans="1:6" ht="165">
      <c r="A6" s="4" t="s">
        <v>11</v>
      </c>
      <c r="B6" s="4" t="s">
        <v>12</v>
      </c>
      <c r="C6" s="4">
        <v>18.97</v>
      </c>
      <c r="D6" s="4" t="s">
        <v>13</v>
      </c>
      <c r="E6" s="4">
        <v>151.82</v>
      </c>
      <c r="F6" s="4">
        <f t="shared" ref="F6:F16" si="0">C6*E6</f>
        <v>2880.0253999999995</v>
      </c>
    </row>
    <row r="7" spans="1:6" ht="120">
      <c r="A7" s="4" t="s">
        <v>14</v>
      </c>
      <c r="B7" s="4" t="s">
        <v>15</v>
      </c>
      <c r="C7" s="4">
        <v>7.09</v>
      </c>
      <c r="D7" s="4" t="s">
        <v>13</v>
      </c>
      <c r="E7" s="4">
        <v>347.85</v>
      </c>
      <c r="F7" s="4">
        <f t="shared" si="0"/>
        <v>2466.2565</v>
      </c>
    </row>
    <row r="8" spans="1:6" ht="90">
      <c r="A8" s="4" t="s">
        <v>16</v>
      </c>
      <c r="B8" s="4" t="s">
        <v>17</v>
      </c>
      <c r="C8" s="4">
        <v>11.9</v>
      </c>
      <c r="D8" s="4" t="s">
        <v>13</v>
      </c>
      <c r="E8" s="4">
        <v>1756.4</v>
      </c>
      <c r="F8" s="4">
        <f t="shared" si="0"/>
        <v>20901.160000000003</v>
      </c>
    </row>
    <row r="9" spans="1:6" ht="90">
      <c r="A9" s="4" t="s">
        <v>18</v>
      </c>
      <c r="B9" s="4" t="s">
        <v>19</v>
      </c>
      <c r="C9" s="4">
        <v>135.94</v>
      </c>
      <c r="D9" s="4" t="s">
        <v>13</v>
      </c>
      <c r="E9" s="4">
        <v>4961.7299999999996</v>
      </c>
      <c r="F9" s="4">
        <f t="shared" si="0"/>
        <v>674497.57619999989</v>
      </c>
    </row>
    <row r="10" spans="1:6" ht="60">
      <c r="A10" s="4" t="s">
        <v>20</v>
      </c>
      <c r="B10" s="4" t="s">
        <v>21</v>
      </c>
      <c r="C10" s="4">
        <f>F10/E10</f>
        <v>89.219331619537272</v>
      </c>
      <c r="D10" s="4" t="s">
        <v>22</v>
      </c>
      <c r="E10" s="4">
        <v>194.5</v>
      </c>
      <c r="F10" s="4">
        <v>17353.16</v>
      </c>
    </row>
    <row r="11" spans="1:6">
      <c r="A11" s="4">
        <v>7</v>
      </c>
      <c r="B11" s="4" t="s">
        <v>23</v>
      </c>
      <c r="C11" s="4"/>
      <c r="D11" s="4"/>
      <c r="E11" s="4"/>
      <c r="F11" s="4"/>
    </row>
    <row r="12" spans="1:6">
      <c r="A12" s="4" t="s">
        <v>24</v>
      </c>
      <c r="B12" s="4" t="s">
        <v>39</v>
      </c>
      <c r="C12" s="4">
        <v>58.45</v>
      </c>
      <c r="D12" s="4" t="s">
        <v>13</v>
      </c>
      <c r="E12" s="4">
        <v>744.66</v>
      </c>
      <c r="F12" s="4">
        <f t="shared" si="0"/>
        <v>43525.377</v>
      </c>
    </row>
    <row r="13" spans="1:6">
      <c r="A13" s="4" t="s">
        <v>26</v>
      </c>
      <c r="B13" s="4" t="s">
        <v>40</v>
      </c>
      <c r="C13" s="4">
        <v>7.09</v>
      </c>
      <c r="D13" s="4" t="s">
        <v>13</v>
      </c>
      <c r="E13" s="4">
        <v>342.9</v>
      </c>
      <c r="F13" s="4">
        <f t="shared" si="0"/>
        <v>2431.1609999999996</v>
      </c>
    </row>
    <row r="14" spans="1:6">
      <c r="A14" s="4" t="s">
        <v>28</v>
      </c>
      <c r="B14" s="4" t="s">
        <v>41</v>
      </c>
      <c r="C14" s="4">
        <v>116.91</v>
      </c>
      <c r="D14" s="4" t="s">
        <v>13</v>
      </c>
      <c r="E14" s="4">
        <v>342.9</v>
      </c>
      <c r="F14" s="4">
        <f t="shared" si="0"/>
        <v>40088.438999999998</v>
      </c>
    </row>
    <row r="15" spans="1:6">
      <c r="A15" s="4" t="s">
        <v>30</v>
      </c>
      <c r="B15" s="4" t="s">
        <v>42</v>
      </c>
      <c r="C15" s="4">
        <v>11.9</v>
      </c>
      <c r="D15" s="4" t="s">
        <v>13</v>
      </c>
      <c r="E15" s="4">
        <v>570.94000000000005</v>
      </c>
      <c r="F15" s="4">
        <f t="shared" si="0"/>
        <v>6794.1860000000006</v>
      </c>
    </row>
    <row r="16" spans="1:6">
      <c r="A16" s="4" t="s">
        <v>32</v>
      </c>
      <c r="B16" s="4" t="s">
        <v>33</v>
      </c>
      <c r="C16" s="4">
        <v>18.97</v>
      </c>
      <c r="D16" s="4" t="s">
        <v>13</v>
      </c>
      <c r="E16" s="4">
        <v>117.54</v>
      </c>
      <c r="F16" s="4">
        <f t="shared" si="0"/>
        <v>2229.7338</v>
      </c>
    </row>
    <row r="17" spans="1:6">
      <c r="A17" s="4"/>
      <c r="B17" s="4"/>
      <c r="C17" s="4"/>
      <c r="D17" s="4"/>
      <c r="E17" s="4" t="s">
        <v>34</v>
      </c>
      <c r="F17" s="4">
        <f>SUM(F5:F16)</f>
        <v>816435.57489999989</v>
      </c>
    </row>
    <row r="18" spans="1:6">
      <c r="A18" s="5"/>
      <c r="B18" s="6"/>
      <c r="C18" s="7"/>
      <c r="D18" s="3"/>
      <c r="E18" s="4" t="s">
        <v>35</v>
      </c>
      <c r="F18" s="4">
        <f>F17*18/100</f>
        <v>146958.40348199997</v>
      </c>
    </row>
    <row r="19" spans="1:6">
      <c r="A19" s="5"/>
      <c r="B19" s="6"/>
      <c r="C19" s="7"/>
      <c r="D19" s="3"/>
      <c r="E19" s="4"/>
      <c r="F19" s="4">
        <f>F18+F17</f>
        <v>963393.97838199988</v>
      </c>
    </row>
    <row r="20" spans="1:6">
      <c r="A20" s="5"/>
      <c r="B20" s="6"/>
      <c r="C20" s="7"/>
      <c r="D20" s="3"/>
      <c r="E20" s="4" t="s">
        <v>36</v>
      </c>
      <c r="F20" s="4">
        <f>F19*1/100</f>
        <v>9633.9397838199984</v>
      </c>
    </row>
    <row r="21" spans="1:6">
      <c r="A21" s="5"/>
      <c r="B21" s="6"/>
      <c r="C21" s="7"/>
      <c r="D21" s="3"/>
      <c r="E21" s="4" t="s">
        <v>34</v>
      </c>
      <c r="F21" s="4">
        <f>F20+F19</f>
        <v>973027.91816581984</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Sheet01</vt:lpstr>
      <vt:lpstr>Sheet02</vt:lpstr>
      <vt:lpstr>Sheet03</vt:lpstr>
      <vt:lpstr>Sheet04</vt:lpstr>
      <vt:lpstr>Sheet05</vt:lpstr>
      <vt:lpstr>Sheet06</vt:lpstr>
      <vt:lpstr>Sheet07</vt:lpstr>
      <vt:lpstr>Sheet08</vt:lpstr>
      <vt:lpstr>Sheet09</vt:lpstr>
      <vt:lpstr>Sheet10</vt:lpstr>
      <vt:lpstr>Sheet11</vt:lpstr>
      <vt:lpstr>Sheet12</vt:lpstr>
      <vt:lpstr>Sheet13</vt:lpstr>
      <vt:lpstr>Sheet14</vt:lpstr>
      <vt:lpstr>Sheet15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2022-12-22T06:54:05Z</dcterms:created>
  <dcterms:modified xsi:type="dcterms:W3CDTF">2022-12-24T09:46:01Z</dcterms:modified>
</cp:coreProperties>
</file>