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7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s>
  <externalReferences>
    <externalReference r:id="rId16"/>
    <externalReference r:id="rId17"/>
    <externalReference r:id="rId18"/>
    <externalReference r:id="rId19"/>
  </externalReferences>
  <definedNames>
    <definedName name="_xlnm.Print_Area" localSheetId="0">Sheet1!#REF!</definedName>
  </definedNames>
  <calcPr calcId="124519"/>
</workbook>
</file>

<file path=xl/calcChain.xml><?xml version="1.0" encoding="utf-8"?>
<calcChain xmlns="http://schemas.openxmlformats.org/spreadsheetml/2006/main">
  <c r="F12" i="4"/>
  <c r="F11"/>
  <c r="F19"/>
  <c r="F18"/>
  <c r="F17"/>
  <c r="F16"/>
  <c r="F15"/>
  <c r="E13"/>
  <c r="F13" s="1"/>
  <c r="E12"/>
  <c r="E10"/>
  <c r="F10" s="1"/>
  <c r="E9"/>
  <c r="F9" s="1"/>
  <c r="E8"/>
  <c r="F8" s="1"/>
  <c r="E7"/>
  <c r="F7" s="1"/>
  <c r="B7"/>
  <c r="E6"/>
  <c r="F6" s="1"/>
  <c r="E5"/>
  <c r="F5" s="1"/>
  <c r="F14" i="1"/>
  <c r="F15"/>
  <c r="F16"/>
  <c r="F17"/>
  <c r="F18"/>
  <c r="E7"/>
  <c r="F7" s="1"/>
  <c r="B7"/>
  <c r="E12"/>
  <c r="F12" s="1"/>
  <c r="E11"/>
  <c r="C11" s="1"/>
  <c r="E10"/>
  <c r="F10" s="1"/>
  <c r="E9"/>
  <c r="F9" s="1"/>
  <c r="E8"/>
  <c r="F8" s="1"/>
  <c r="E6"/>
  <c r="F6" s="1"/>
  <c r="E5"/>
  <c r="F5" s="1"/>
  <c r="F7" i="15"/>
  <c r="F8" s="1"/>
  <c r="F9" s="1"/>
  <c r="F10" s="1"/>
  <c r="F5"/>
  <c r="F20" i="4" l="1"/>
  <c r="F21" s="1"/>
  <c r="F22" s="1"/>
  <c r="F23" s="1"/>
  <c r="F24" s="1"/>
  <c r="F19" i="1"/>
  <c r="F20" s="1"/>
  <c r="F21" s="1"/>
  <c r="F22" s="1"/>
  <c r="F23" s="1"/>
  <c r="F14" i="14"/>
  <c r="F13"/>
  <c r="E13"/>
  <c r="F12"/>
  <c r="F11"/>
  <c r="F10"/>
  <c r="F9"/>
  <c r="F8"/>
  <c r="F7"/>
  <c r="F6"/>
  <c r="F5"/>
  <c r="F15" s="1"/>
  <c r="F16" s="1"/>
  <c r="F17" s="1"/>
  <c r="F18" s="1"/>
  <c r="F19" s="1"/>
  <c r="F21" i="13" l="1"/>
  <c r="F20"/>
  <c r="F19"/>
  <c r="F18"/>
  <c r="F17"/>
  <c r="F15"/>
  <c r="F14"/>
  <c r="F13"/>
  <c r="F12"/>
  <c r="F11"/>
  <c r="F10"/>
  <c r="F9"/>
  <c r="F8"/>
  <c r="F7"/>
  <c r="F6"/>
  <c r="F5"/>
  <c r="F22" s="1"/>
  <c r="F23" s="1"/>
  <c r="F24" s="1"/>
  <c r="F25" s="1"/>
  <c r="F26" s="1"/>
  <c r="F19" i="12" l="1"/>
  <c r="F18"/>
  <c r="F17"/>
  <c r="F16"/>
  <c r="F15"/>
  <c r="E13"/>
  <c r="F13" s="1"/>
  <c r="D13"/>
  <c r="B13"/>
  <c r="E12"/>
  <c r="F12" s="1"/>
  <c r="B12"/>
  <c r="A12"/>
  <c r="E11"/>
  <c r="F11" s="1"/>
  <c r="D11"/>
  <c r="D12" s="1"/>
  <c r="B11"/>
  <c r="A11"/>
  <c r="B10"/>
  <c r="E9"/>
  <c r="F9" s="1"/>
  <c r="D9"/>
  <c r="B9"/>
  <c r="E8"/>
  <c r="F8" s="1"/>
  <c r="B8"/>
  <c r="E7"/>
  <c r="F7" s="1"/>
  <c r="B7"/>
  <c r="F6"/>
  <c r="F5"/>
  <c r="F20" s="1"/>
  <c r="F21" s="1"/>
  <c r="F22" s="1"/>
  <c r="F23" s="1"/>
  <c r="F24" s="1"/>
  <c r="F13" i="11" l="1"/>
  <c r="F12"/>
  <c r="F10"/>
  <c r="C9"/>
  <c r="C8"/>
  <c r="F7"/>
  <c r="F6"/>
  <c r="F5"/>
  <c r="F14" s="1"/>
  <c r="F15" s="1"/>
  <c r="F16" s="1"/>
  <c r="F17" s="1"/>
  <c r="F18" s="1"/>
  <c r="F12" i="10"/>
  <c r="F11"/>
  <c r="F9"/>
  <c r="C8"/>
  <c r="F6"/>
  <c r="F5"/>
  <c r="F13" s="1"/>
  <c r="F14" s="1"/>
  <c r="F15" s="1"/>
  <c r="F16" s="1"/>
  <c r="F17" s="1"/>
  <c r="F18" i="9"/>
  <c r="F17"/>
  <c r="F16"/>
  <c r="F15"/>
  <c r="F14"/>
  <c r="F13"/>
  <c r="F12"/>
  <c r="F11"/>
  <c r="F10"/>
  <c r="F9"/>
  <c r="F8"/>
  <c r="F7"/>
  <c r="F6"/>
  <c r="F5"/>
  <c r="F19" s="1"/>
  <c r="F20" s="1"/>
  <c r="F21" s="1"/>
  <c r="F22" s="1"/>
  <c r="F23" s="1"/>
  <c r="F18" i="8"/>
  <c r="F17"/>
  <c r="F16"/>
  <c r="F15"/>
  <c r="F14"/>
  <c r="F13"/>
  <c r="F12"/>
  <c r="F11"/>
  <c r="F10"/>
  <c r="F9"/>
  <c r="F8"/>
  <c r="F7"/>
  <c r="F6"/>
  <c r="F5"/>
  <c r="F19" s="1"/>
  <c r="F20" s="1"/>
  <c r="F21" s="1"/>
  <c r="F22" s="1"/>
  <c r="F23" s="1"/>
  <c r="F11" i="7"/>
  <c r="F10"/>
  <c r="F9"/>
  <c r="F8"/>
  <c r="F7"/>
  <c r="F6"/>
  <c r="F5"/>
  <c r="F12" s="1"/>
  <c r="F13" s="1"/>
  <c r="F14" s="1"/>
  <c r="F15" s="1"/>
  <c r="F16" s="1"/>
  <c r="F9" i="6" l="1"/>
  <c r="F8"/>
  <c r="F6"/>
  <c r="F5"/>
  <c r="F10" s="1"/>
  <c r="F11" s="1"/>
  <c r="F12" s="1"/>
  <c r="F13" s="1"/>
  <c r="F14" s="1"/>
  <c r="F16" i="5" l="1"/>
  <c r="F15"/>
  <c r="F14"/>
  <c r="F13"/>
  <c r="F12"/>
  <c r="F10"/>
  <c r="F9"/>
  <c r="F8"/>
  <c r="F7"/>
  <c r="F6"/>
  <c r="F5"/>
  <c r="F17" s="1"/>
  <c r="F18" s="1"/>
  <c r="F19" s="1"/>
  <c r="F20" s="1"/>
  <c r="F21" s="1"/>
  <c r="E19" i="3" l="1"/>
  <c r="H19" s="1"/>
  <c r="E18"/>
  <c r="H18" s="1"/>
  <c r="E17"/>
  <c r="H17" s="1"/>
  <c r="E16"/>
  <c r="H16" s="1"/>
  <c r="E15"/>
  <c r="H15" s="1"/>
  <c r="H13"/>
  <c r="H12"/>
  <c r="E12"/>
  <c r="H11"/>
  <c r="E11"/>
  <c r="H10"/>
  <c r="E10"/>
  <c r="H9"/>
  <c r="E9"/>
  <c r="H8"/>
  <c r="E8"/>
  <c r="H7"/>
  <c r="E7"/>
  <c r="H6"/>
  <c r="E6"/>
  <c r="H5"/>
  <c r="H20" s="1"/>
  <c r="H21" s="1"/>
  <c r="H22" s="1"/>
  <c r="H23" s="1"/>
  <c r="H24" s="1"/>
  <c r="F16" i="2"/>
  <c r="C16"/>
  <c r="G16" s="1"/>
  <c r="C15"/>
  <c r="F15" s="1"/>
  <c r="F14"/>
  <c r="C14"/>
  <c r="G14" s="1"/>
  <c r="C13"/>
  <c r="F13" s="1"/>
  <c r="F12"/>
  <c r="C12"/>
  <c r="G12" s="1"/>
  <c r="F11"/>
  <c r="E10"/>
  <c r="C10"/>
  <c r="G10" s="1"/>
  <c r="B10"/>
  <c r="A10"/>
  <c r="E9"/>
  <c r="G9" s="1"/>
  <c r="C9"/>
  <c r="F9" s="1"/>
  <c r="B9"/>
  <c r="A9"/>
  <c r="E8"/>
  <c r="G8" s="1"/>
  <c r="C8"/>
  <c r="F8" s="1"/>
  <c r="B8"/>
  <c r="A8"/>
  <c r="E7"/>
  <c r="G7" s="1"/>
  <c r="C7"/>
  <c r="F7" s="1"/>
  <c r="B7"/>
  <c r="A7"/>
  <c r="G6"/>
  <c r="F6"/>
  <c r="D6"/>
  <c r="F5"/>
  <c r="E5"/>
  <c r="G5" s="1"/>
  <c r="D5"/>
  <c r="B5"/>
  <c r="A5"/>
  <c r="F17" l="1"/>
  <c r="F18" s="1"/>
  <c r="F19" s="1"/>
  <c r="F20" s="1"/>
  <c r="F21" s="1"/>
  <c r="F10"/>
  <c r="G13"/>
  <c r="G15"/>
</calcChain>
</file>

<file path=xl/sharedStrings.xml><?xml version="1.0" encoding="utf-8"?>
<sst xmlns="http://schemas.openxmlformats.org/spreadsheetml/2006/main" count="644" uniqueCount="199">
  <si>
    <t>RANCHI MUNICIPAL CORPORATION, RANCHI</t>
  </si>
  <si>
    <t xml:space="preserve">BILL OF QUANTITY </t>
  </si>
  <si>
    <t>Name of Work :- Construction of PCC Road at Kathar Kotcha from (i) house of Nabi Alam to house of Anand Ji &amp; (ii) house of Asif Ansari to house of Sarfaraj Ahmad under ward no-07</t>
  </si>
  <si>
    <t xml:space="preserve"> </t>
  </si>
  <si>
    <t>Sl. No.</t>
  </si>
  <si>
    <t>Items of work</t>
  </si>
  <si>
    <t>Qnty.</t>
  </si>
  <si>
    <t>Unit</t>
  </si>
  <si>
    <t>Rate</t>
  </si>
  <si>
    <t>Amount</t>
  </si>
  <si>
    <t>2
5.1.7</t>
  </si>
  <si>
    <t>Filling in foundation trenches and plinth in layers not exceeding 150mm thick well 2 watered, rammed, fully compacted and fine dressed with earth obtained after cutting within a lead of 50M and lift of 1.5M all complete as per building.</t>
  </si>
  <si>
    <t>M3</t>
  </si>
  <si>
    <t>M2</t>
  </si>
  <si>
    <t>Carriage of materials</t>
  </si>
  <si>
    <t>(i)</t>
  </si>
  <si>
    <t>Sand  (Lead Upto 49 km)</t>
  </si>
  <si>
    <t>(ii)</t>
  </si>
  <si>
    <t>Sand Local (Lead 13 KM)</t>
  </si>
  <si>
    <t>(iii)</t>
  </si>
  <si>
    <t>Stone Boulder (Lead 36  KM)</t>
  </si>
  <si>
    <t>(iv)</t>
  </si>
  <si>
    <t>Stone Chips (Lead 22KM)</t>
  </si>
  <si>
    <t>(v)</t>
  </si>
  <si>
    <t>Earth (Lead 01 KM)</t>
  </si>
  <si>
    <t>TOTAL</t>
  </si>
  <si>
    <t>GST (18%)</t>
  </si>
  <si>
    <t>L. CESS (1%)</t>
  </si>
  <si>
    <t>Name of Work :-Construction of PCC Road at Kathar Kotcha from (i) house of Nabi Alam to house of Anand Ji &amp; (ii) house of Asif Ansari to house of Sarfaraj Ahmad under ward no-07</t>
  </si>
  <si>
    <t>2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</si>
  <si>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</si>
  <si>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</si>
  <si>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3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</si>
  <si>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</si>
  <si>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5.6.8 J.B.C.D</t>
  </si>
  <si>
    <t>Supplying and laying (properly as per design and drawing) rip-rap with good  quality of boulders duly packed including the cost of materials, royalty all taxes etc. but excluding the cost of carriage all complete as per specification and direction of E/I.</t>
  </si>
  <si>
    <t>5
J.B.C.D 5.3.1.1</t>
  </si>
  <si>
    <t>Providing and laying in position cement concrete of specified grade excluding the cost of centering and shutering  All work upto pilith level.1:1.5.3(1 Cement:1.5 coarse sand(zone iii):3graded stone Aggregate 20mm nomial size.</t>
  </si>
  <si>
    <t>6
5.3.10 J.B.C.D</t>
  </si>
  <si>
    <t>R.C.C work in walls (any thickness) including atteched pilasters, buttresses, plinth and  string, course,fillits,column pillars piers, abutment, posts, and struts etc. above plinht level up to fioor five level, excluding cost of centering,shuttering,finishing and reinforcement:                                   1:1.5:3 (1 cement:1.5 coarse sand zone iii) : gradea stone aggregate 20 mm nominal size</t>
  </si>
  <si>
    <t>7
 5.3.11 J.B.C.D</t>
  </si>
  <si>
    <t>R.C.C work in walls in beam susspended floors, roofs having15* lannding balconies,shelvs,chajjas, lintels,bands plain winndow sills,staircase and spiral staircase above plinth level upto floorsfive level, excluding the cost of centering. Shuttring, finishing and reinforcement,with 1:1.5:3 (1 cement:1.5 coarse sand zone iii :3 graded stone aggregate 20 mm nominal size)</t>
  </si>
  <si>
    <t>8
   J.B.C.D 5.3.17.1</t>
  </si>
  <si>
    <t xml:space="preserve">Centering and shuttering including strutting , etc and removel of form for  foundation, footings bases of column etc for mass concrete.             </t>
  </si>
  <si>
    <t>m2</t>
  </si>
  <si>
    <t>9
5.5.4 +5.5.5 (a)</t>
  </si>
  <si>
    <t>Providing Tor steel reinforcement of 8 mm ,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8mm dia bar</t>
  </si>
  <si>
    <t>MT</t>
  </si>
  <si>
    <t>10mm dia bar</t>
  </si>
  <si>
    <t>Carriage of Materials</t>
  </si>
  <si>
    <t>Sand (Lead 49 KM)</t>
  </si>
  <si>
    <t>M³</t>
  </si>
  <si>
    <t>Sand Local / Dust(Lead 22  KM)</t>
  </si>
  <si>
    <t>Stone Chips  (Lead 22 KM)</t>
  </si>
  <si>
    <t>BOULDER-LEAD-( 36 KM )</t>
  </si>
  <si>
    <t>Name of Work :- Construction of PCC road at harmu housing colony near sohrai bhawan house of Dr. Kujur to house of Manoranjan dey Under Ward no-25</t>
  </si>
  <si>
    <t>1
5.1.1 J.B.C.D</t>
  </si>
  <si>
    <t>2
4/M004</t>
  </si>
  <si>
    <t>3
5.6.8 J.B.C.D</t>
  </si>
  <si>
    <t>4
J.B.C.D 5.3.1.1</t>
  </si>
  <si>
    <t>5
   J.B.C.D 5.3.17.1</t>
  </si>
  <si>
    <t>6
16.91.2
DSR</t>
  </si>
  <si>
    <t xml:space="preserve">Providing and laying factory made chamfered edge Cement Concrete paver blocks In foot path, park &amp; lawns driveway or light &amp; traffic parking etc. of required strength, thickness &amp; size/ shape, made by table vibratory method using PU mould, laid in required colour &amp; pattern over 50mm thick compacted bed of course sand, compacting and proper embedding/ laying of inter locking paver blocks into the sand bedding layer through vibratory compaction by using plate vibrator, filling the joints with sand and cutting of paver blocks as per required size and pattern, finishing and sweeping extra sand, all complete as per manufacturer's specifications &amp; direction of Engineer in-Charge. 
(a) 80mm thick Cement concrete paver block of M-30 grade with approved colour, design &amp; pattern </t>
  </si>
  <si>
    <t>i</t>
  </si>
  <si>
    <t>Sand  (Lead Upto 47km)</t>
  </si>
  <si>
    <r>
      <t>M</t>
    </r>
    <r>
      <rPr>
        <vertAlign val="superscript"/>
        <sz val="10"/>
        <rFont val="Century"/>
        <family val="1"/>
      </rPr>
      <t>3</t>
    </r>
  </si>
  <si>
    <t>ii</t>
  </si>
  <si>
    <t>Stone Dust (Lead 20KM)</t>
  </si>
  <si>
    <t>iii</t>
  </si>
  <si>
    <t>Stone Boulder (Lead 34 KM)</t>
  </si>
  <si>
    <t>iv</t>
  </si>
  <si>
    <t>Stone Chips (Lead 20 KM)</t>
  </si>
  <si>
    <t>v</t>
  </si>
  <si>
    <t>Name of Work :- Improvement of PCC road in new Vidyanagar near Subash Singh house to raju singh under ward no 34.</t>
  </si>
  <si>
    <t>1
J.B.C.D 5.3.1.1</t>
  </si>
  <si>
    <t>2
   J.B.C.D 5.3.17.1</t>
  </si>
  <si>
    <t>Name of Work :- Construction of RCC  slab at north office para behind of aarohi appartment under Ward No.43.</t>
  </si>
  <si>
    <t>1
 5.3.11</t>
  </si>
  <si>
    <t>Renforced cement conrete work in beams, suspended floors, having slopeup to 15' landing, balconies, shelves, chajjas, lintels, bands, plain windowsill ---------do----do-------E/I
1:1.5:3 (1 Cement : 1.5 coarse sand zone(III): 3 graded stone aggregate 20mm nominal size)</t>
  </si>
  <si>
    <t>2
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</si>
  <si>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</si>
  <si>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</si>
  <si>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3
B)5.5.5(a)</t>
  </si>
  <si>
    <t>10mm dia 60%</t>
  </si>
  <si>
    <t>4
5.3.17.1</t>
  </si>
  <si>
    <t>Centering and Shuttering including strutting, propping etc and removal of from for  
 Foundation , footing , bases of columns etc for mass concrete.</t>
  </si>
  <si>
    <r>
      <t>M</t>
    </r>
    <r>
      <rPr>
        <vertAlign val="superscript"/>
        <sz val="11"/>
        <rFont val="Century"/>
        <family val="1"/>
      </rPr>
      <t>3</t>
    </r>
  </si>
  <si>
    <t>Name of Work :- Construction of RCC Drain at new basti from krishna residency to murlidhar house under Ward No.43.</t>
  </si>
  <si>
    <t>1
5.1.1+
5.1.2</t>
  </si>
  <si>
    <t>E/W in excavation of foundation trenches as per designed section in all kinds of soil,including moorum soil,soil mixed with kankar,pebbles and boulders upto 300mm size and disposal of the same (beyond 50m away from the toe of dam in the countryside ) within initial lead of 150m and lift of 1.5m, all lifts as per specification and direction of E/I.</t>
  </si>
  <si>
    <t>2.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</si>
  <si>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</si>
  <si>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3                     WRD 2016 ITEM .-5.6.8)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</si>
  <si>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</si>
  <si>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4
5.3.10</t>
  </si>
  <si>
    <t xml:space="preserve">Providing RCC-M200 with nominal mix of (1:1.5:3) in foundation and plinth with approved quality of stone --do--all   complete as per drawing and Technical specification. </t>
  </si>
  <si>
    <t>5
 5.3.11</t>
  </si>
  <si>
    <t>6
5.5.4</t>
  </si>
  <si>
    <t>7
B)5.5.5(a)</t>
  </si>
  <si>
    <t>8
5.3.17.1</t>
  </si>
  <si>
    <t>Stone Dust (Lead 18 KM)</t>
  </si>
  <si>
    <t>Name of Work :- Construction of RCC Drain at ashok nagar road no-02 (Mandir marg) from P.D Choudhary house to culvert  under Ward No.43.</t>
  </si>
  <si>
    <t>Name of Work :- Repairing of stone masonry drain at north office para behind of krishna appartment under Ward No.43.</t>
  </si>
  <si>
    <t>1
5.7.11
+
5.7.12</t>
  </si>
  <si>
    <t>Providing 25mm thick cement plaster (1:4) with clean coarse sand of F.M 1.5 including screening,curing with all leads and lifts of water scaffolding taxes and royalty all complete as per building specification and direction of E/I and including 1.5 mm cement punning......do......E/I.</t>
  </si>
  <si>
    <t>2
 5.3.11</t>
  </si>
  <si>
    <t>3
5.5.4</t>
  </si>
  <si>
    <t>4
B)5.5.5(a)</t>
  </si>
  <si>
    <t>5
5.3.17.1</t>
  </si>
  <si>
    <t>Name of Work :- Repairing of stone drain at AG road behind of pradhan palace (puja guly)  under Ward No.43.</t>
  </si>
  <si>
    <t>1
5.10.3</t>
  </si>
  <si>
    <t>Dismantling R.C.C work including…..do……E/I.</t>
  </si>
  <si>
    <t>2
5.7.11
+
5.7.12</t>
  </si>
  <si>
    <t>3
 5.3.11</t>
  </si>
  <si>
    <t>4
5.5.4</t>
  </si>
  <si>
    <t>5
B)5.5.5(a)</t>
  </si>
  <si>
    <t>6
5.3.17.1</t>
  </si>
  <si>
    <t>Name of Work :- Construction of RCC Drain at mahadev toli under ward no-46.</t>
  </si>
  <si>
    <t>1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</si>
  <si>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</si>
  <si>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Providing stone dust filling in foundation trenches or in plinth including ramming and watering in layers not exceeding 150 mm thick with all leads and lifts including cost of materials, labour, royalty and taxes all complete as per specification and direction of E/I( Mode of measurement compacted volume</t>
  </si>
  <si>
    <t>3
(J.B.C.D
8.6.8)</t>
  </si>
  <si>
    <t>5
5.3.11</t>
  </si>
  <si>
    <t>6
5.5.5</t>
  </si>
  <si>
    <t>7
5.3.17</t>
  </si>
  <si>
    <t>SAND-LEAD-42KM</t>
  </si>
  <si>
    <t>SAND LOCAL-LEAD-18KM</t>
  </si>
  <si>
    <t>CHIPS-LEAD-15KM</t>
  </si>
  <si>
    <t>BOULDER-LEAD-29KM</t>
  </si>
  <si>
    <t>EARTH-LEAD-1km</t>
  </si>
  <si>
    <t>Name of Work :- Construction of Drain at paras toli doranda from house of hamid to paras toli masjid under ward no 44.</t>
  </si>
  <si>
    <t>1
5.10.2 JBCD</t>
  </si>
  <si>
    <t>Dismantling of PCC  work ……do….all complete.</t>
  </si>
  <si>
    <t xml:space="preserve">   2
5.1.1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</si>
  <si>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</si>
  <si>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</si>
  <si>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</si>
  <si>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</si>
  <si>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</si>
  <si>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5
JBCD
5.3.1.2</t>
  </si>
  <si>
    <t>Providing and laying in position cement concrete of specified grade excluding the cost of centering and shuttering. All work up to plinth level. 1:2:4 (1cement:2 coarse sand zone iii :4 graded stone aggregate 20 mm nomial size.</t>
  </si>
  <si>
    <t>6
5.2.34</t>
  </si>
  <si>
    <t>Providing rough dressed course stone masonry in cement mortar (1:4) in superstructure-do do including cost of screening carriage of materials raking out joints to 20mm depth-do-</t>
  </si>
  <si>
    <t>7
5.7.11+
5.7.12</t>
  </si>
  <si>
    <t>Providing 25mm thick cement plaster (1:4) with clean coarse sand of F.M 1.5 including screening,curing with all leads and lifts of water scaffolding taxes and royalty all complete as per building specification and direction of E/I</t>
  </si>
  <si>
    <t>6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</si>
  <si>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</si>
  <si>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7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</si>
  <si>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</si>
  <si>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</si>
  <si>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</si>
  <si>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5.3.17.1</t>
  </si>
  <si>
    <t xml:space="preserve">Centering and Shuttering including struting,propping etc and removal of from for  Foundation, footing s bases of Coloumns etc for mass Concrete.                             </t>
  </si>
  <si>
    <t>I</t>
  </si>
  <si>
    <t>Sand (Lead 42 KM)</t>
  </si>
  <si>
    <t>II</t>
  </si>
  <si>
    <t>Sand Local / Dust(Lead 18 KM)</t>
  </si>
  <si>
    <t>III</t>
  </si>
  <si>
    <t>Stone Chips  (Lead 15 KM)</t>
  </si>
  <si>
    <t>IV</t>
  </si>
  <si>
    <t>BOULDER-LEAD-( 29 KM )</t>
  </si>
  <si>
    <t>V</t>
  </si>
  <si>
    <t>Name of Work :- Beautification of Akhara  at kusai Upper toli under Ward 48.</t>
  </si>
  <si>
    <t>1.            5.1.1 + 5.1.2</t>
  </si>
  <si>
    <t>2.       Sl.No.4 M-004 P.No.36 BCD</t>
  </si>
  <si>
    <t>Stone Crusher Dust finer than 3 mm with not more than 10% Passing 0.075 sieve at quarry.        Baasic Rate  = 300.00                     add 15.95%(C.P+O.H+W.C.)=347.85</t>
  </si>
  <si>
    <t>3. 5.3.2.1</t>
  </si>
  <si>
    <t>1:1.5:3 (1 Cement :  1.5 Coarse Sand (zone III): 3 graded Stone aggregate 20 mm Nominal Size)</t>
  </si>
  <si>
    <t>4   4.23 (B)</t>
  </si>
  <si>
    <t>Providing and laying80 mm Thick factory made  Cement Concrete paver block of M-40 grade made by block making Machine with strong vibretory compaction of approve size,design  and shape ,laid in rerequired collour and pattern over bed as per revalent IRC Code ,filling the joints with fine sand etc all complete as per direction of Engineer -in -Charge.</t>
  </si>
  <si>
    <t>5 5.6.23.1</t>
  </si>
  <si>
    <t>Providing and laying 6mm precast white glazed tiles in walls over 12mm cement mortar (1:3) and jointed with grey cement slurry flush pointed with white cement including rubbing, polishing and cost of curing, taxes and royalty all complete as per building specification and direciton of E/l. a With "A" grade white 15 x 15 cm tiles.</t>
  </si>
  <si>
    <t>Sand  (Lead Upto 42 km)</t>
  </si>
  <si>
    <t>Stone dust (Lead 15 KM)</t>
  </si>
  <si>
    <t>Stone Chips (Lead 15 KM)</t>
  </si>
  <si>
    <t>Name of Work :- Supplying fitting and fixing of R.C.C Bench under ward No-53 different place.</t>
  </si>
  <si>
    <t>SL.NO.</t>
  </si>
  <si>
    <t>ITEMS OF WORK</t>
  </si>
  <si>
    <t>Qty</t>
  </si>
  <si>
    <t>Supplying fitting and fixing of R.C.C Bench all complete as per specification and direction of E/I.</t>
  </si>
  <si>
    <t>NO.</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</si>
  <si>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</si>
  <si>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</si>
  <si>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</si>
  <si>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Centering and shuttering including strutting, propping etc. and removal of from for Foundations,footings, bases of columns, etc. for mass concrete.</t>
  </si>
  <si>
    <t>M²</t>
  </si>
  <si>
    <t>CARRIAGE OF MATERIALS</t>
  </si>
  <si>
    <t xml:space="preserve">Providing Tor steel reinforcement of 8mm , 10mm and 12mm dia rods  as per approved …...........do…..........TMT Fe 500(Only valid for Tata (Tiscon),SAIL,JSPL,Electrosteel Steels Ltd, Bokaro and Vizag(RINL)
  10 mm ф  @62% </t>
  </si>
  <si>
    <t>Name of Work :- Construction of RCC Drain at sarnatoli gali no-01 from house of H N Singh to house of rameshwar singh via house of anil prasad Under ward no-08.</t>
  </si>
  <si>
    <t xml:space="preserve">2
5.1.1.  JBCD                </t>
  </si>
  <si>
    <t>4
8.6.8 JBCD</t>
  </si>
  <si>
    <t>5                              5.3.10 JBCD</t>
  </si>
  <si>
    <t>6                  5.3.11 JBCD</t>
  </si>
  <si>
    <t>7                    5.5.4,  5.5.5 (a,b) JBCD</t>
  </si>
  <si>
    <t>8                 5.3.17.1 JBCD</t>
  </si>
  <si>
    <t>7
5.5.4</t>
  </si>
  <si>
    <t>8                    5.5.4,  5.5.5 (a,b) JBCD</t>
  </si>
  <si>
    <t>9                5.3.17.1 JBCD</t>
  </si>
  <si>
    <t>Name of Work :- Construction of RCC Drain at Adarsh nagar from house of murari yadav to house of manoj pathak Under ward no-08.</t>
  </si>
</sst>
</file>

<file path=xl/styles.xml><?xml version="1.0" encoding="utf-8"?>
<styleSheet xmlns="http://schemas.openxmlformats.org/spreadsheetml/2006/main">
  <numFmts count="1">
    <numFmt numFmtId="164" formatCode="0.000"/>
  </numFmts>
  <fonts count="10">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vertAlign val="superscript"/>
      <sz val="10"/>
      <name val="Century"/>
      <family val="1"/>
    </font>
    <font>
      <vertAlign val="superscript"/>
      <sz val="11"/>
      <name val="Century"/>
      <family val="1"/>
    </font>
    <font>
      <b/>
      <sz val="10"/>
      <color theme="1"/>
      <name val="Century"/>
      <family val="1"/>
    </font>
    <font>
      <b/>
      <sz val="9"/>
      <color theme="1"/>
      <name val="Century"/>
      <family val="1"/>
    </font>
    <font>
      <b/>
      <sz val="11"/>
      <color theme="1"/>
      <name val="Times New Roman"/>
      <family val="1"/>
    </font>
    <font>
      <sz val="9"/>
      <color theme="1"/>
      <name val="Times New Roman"/>
      <family val="1"/>
    </font>
  </fonts>
  <fills count="3">
    <fill>
      <patternFill patternType="none"/>
    </fill>
    <fill>
      <patternFill patternType="gray125"/>
    </fill>
    <fill>
      <patternFill patternType="solid">
        <fgColor rgb="FFA6A6A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1">
    <xf numFmtId="0" fontId="0" fillId="0" borderId="0"/>
  </cellStyleXfs>
  <cellXfs count="34">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64" fontId="1" fillId="0" borderId="1" xfId="0" applyNumberFormat="1" applyFont="1" applyBorder="1" applyAlignment="1">
      <alignment horizontal="center" vertical="center"/>
    </xf>
    <xf numFmtId="0" fontId="6" fillId="0" borderId="1" xfId="0" applyFont="1" applyBorder="1" applyAlignment="1">
      <alignment horizontal="center" vertical="top" wrapText="1"/>
    </xf>
    <xf numFmtId="1" fontId="1" fillId="0" borderId="5" xfId="0" applyNumberFormat="1"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horizontal="center" vertical="center"/>
    </xf>
    <xf numFmtId="0" fontId="9"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KHDEO%20RCC%20DRAIN%20SUKHDEO%20NAGAR%20W%20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OQ%20Prakash/PCC%20ROAD%20Katharkotch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20-07/ROAD/PCC%20ROAD%20gadigaon%20Pahantoli%20kuwar%20rund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ARD%20-07/DRAIN/RCC%20DRain%20Anand%20Vihar%20Colony%20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3">
          <cell r="G3">
            <v>4</v>
          </cell>
        </row>
        <row r="7">
          <cell r="I7">
            <v>955.89</v>
          </cell>
        </row>
        <row r="13">
          <cell r="I13">
            <v>151.82</v>
          </cell>
        </row>
        <row r="23">
          <cell r="I23">
            <v>1756.4</v>
          </cell>
        </row>
        <row r="30">
          <cell r="I30">
            <v>6082.45</v>
          </cell>
        </row>
        <row r="35">
          <cell r="I35">
            <v>6308.87</v>
          </cell>
        </row>
        <row r="41">
          <cell r="I41">
            <v>82096.539999999994</v>
          </cell>
        </row>
        <row r="50">
          <cell r="I50">
            <v>194.5</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BOQ"/>
    </sheetNames>
    <sheetDataSet>
      <sheetData sheetId="0">
        <row r="5">
          <cell r="A5" t="str">
            <v>1.            5.1.1</v>
          </cell>
          <cell r="B5" t="str">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ell>
        </row>
        <row r="9">
          <cell r="I9">
            <v>151.82</v>
          </cell>
        </row>
        <row r="14">
          <cell r="A14" t="str">
            <v>2  4/M004</v>
          </cell>
          <cell r="B14" t="str">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ell>
        </row>
        <row r="19">
          <cell r="G19">
            <v>21.88</v>
          </cell>
          <cell r="I19">
            <v>347.85</v>
          </cell>
        </row>
        <row r="20">
          <cell r="A20" t="str">
            <v>3
 5.6.8
WRD</v>
          </cell>
          <cell r="B20" t="str">
            <v>Supplying and laying (properly as per design and drawing) rip-rap with good  quality of boulders duly packed including the cost of materials, royalty all taxes etc. but excluding the cost of carriage all complete as per specification and direction of E/I.</v>
          </cell>
        </row>
        <row r="25">
          <cell r="G25">
            <v>52.76</v>
          </cell>
          <cell r="I25">
            <v>1756.4</v>
          </cell>
        </row>
        <row r="26">
          <cell r="A26" t="str">
            <v>4
 5.3.1.1</v>
          </cell>
          <cell r="B26" t="str">
            <v>Providing and laying in position cement concrete of specified grade excluding the cost of centering and shuttering - All work up to plinth level
1:1.5:3 (1 Cement : 1.5 coarse sand zone(III): 3 graded stone aggregate 20mm nominal size)</v>
          </cell>
        </row>
        <row r="31">
          <cell r="G31">
            <v>64.34</v>
          </cell>
          <cell r="I31">
            <v>4961.7299999999996</v>
          </cell>
        </row>
        <row r="32">
          <cell r="A32" t="str">
            <v>5
5.3.17.1</v>
          </cell>
          <cell r="B32" t="str">
            <v>Centering and Shuttering including strutting, propping etc and removal of from for  
 Foundation , footing , bases of columns etc for mass concrete.</v>
          </cell>
        </row>
        <row r="35">
          <cell r="G35">
            <v>41.54</v>
          </cell>
          <cell r="I35">
            <v>194.5</v>
          </cell>
        </row>
        <row r="37">
          <cell r="G37">
            <v>27.67</v>
          </cell>
        </row>
        <row r="38">
          <cell r="G38">
            <v>21.88</v>
          </cell>
        </row>
        <row r="39">
          <cell r="G39">
            <v>52.76</v>
          </cell>
        </row>
        <row r="40">
          <cell r="G40">
            <v>55.33</v>
          </cell>
        </row>
        <row r="41">
          <cell r="G41">
            <v>97.47999999999999</v>
          </cell>
        </row>
      </sheetData>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Gadigaon Kuwar €runda"/>
      <sheetName val="BOQ"/>
    </sheetNames>
    <sheetDataSet>
      <sheetData sheetId="0" refreshError="1">
        <row r="3">
          <cell r="A3" t="str">
            <v>Name of Work :- Construction of PCC Road at Gadigaon,Pahantoli from house of Kunwar Runda to house of Surendra Kujur under ward no-07</v>
          </cell>
        </row>
        <row r="13">
          <cell r="B13" t="str">
            <v>Supplying and laying (properly as per design and drawing) rip-rap with good  quality of boulders duly packed including the cost of materials, royalty all taxes etc. but excluding the cost of carriage all complete as per specification and direction of E/I.</v>
          </cell>
        </row>
        <row r="16">
          <cell r="I16">
            <v>1756.4</v>
          </cell>
        </row>
        <row r="17">
          <cell r="B17" t="str">
            <v>Providing and laying in position cement concrete of specified grade excluding the cost of centering and shuttering - All work up to plinth level1:1.5:3 (1 Cement : 1.5 coarse sand zone(III): 3 graded stone aggregate 20mm nominal size)</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rain"/>
      <sheetName val="Drain Mat"/>
      <sheetName val="Hotwar Mandir Drain"/>
      <sheetName val="Sheet3"/>
    </sheetNames>
    <sheetDataSet>
      <sheetData sheetId="0" refreshError="1">
        <row r="3">
          <cell r="A3" t="str">
            <v>Name of Work :-Construction of RCC Drain at Anand Vihar Colony from Subhash ji house to Nala &amp; Chaudhry ji house to Nala under ward no-07</v>
          </cell>
        </row>
        <row r="30">
          <cell r="I30">
            <v>6082.45</v>
          </cell>
        </row>
        <row r="31">
          <cell r="B31" t="str">
            <v>Renforced cement conrete work in beams, suspended floors, having slopeup to 15' landing, balconies, shelves, chajjas, lintels, bands, plain windowsill ---------do----do-------E/I1:1.5:3 (1 Cement : 1.5 coarse sand zone(III): 3 graded stone aggregate 20mm nominal size)</v>
          </cell>
        </row>
        <row r="35">
          <cell r="I35">
            <v>6308.87</v>
          </cell>
        </row>
        <row r="36">
          <cell r="B36" t="str">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ell>
        </row>
        <row r="41">
          <cell r="A41" t="str">
            <v>(A)5.5.4</v>
          </cell>
          <cell r="B41" t="str">
            <v>08mm dia 40%</v>
          </cell>
          <cell r="H41" t="str">
            <v>M.T.</v>
          </cell>
          <cell r="I41">
            <v>83314.02</v>
          </cell>
        </row>
        <row r="42">
          <cell r="A42" t="str">
            <v>(B)5.5.5(a)</v>
          </cell>
          <cell r="B42" t="str">
            <v>10mm dia 60%</v>
          </cell>
          <cell r="I42">
            <v>82096.539999999994</v>
          </cell>
        </row>
        <row r="44">
          <cell r="B44" t="str">
            <v>Centering and Shuttering including strutting, propping etc and removal of from for   Foundation , footing , bases of columns etc for mass concrete.</v>
          </cell>
        </row>
        <row r="50">
          <cell r="H50" t="str">
            <v>m2</v>
          </cell>
          <cell r="I50">
            <v>194.5</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347"/>
  <sheetViews>
    <sheetView tabSelected="1" topLeftCell="A7" workbookViewId="0">
      <selection activeCell="F23" sqref="F23"/>
    </sheetView>
  </sheetViews>
  <sheetFormatPr defaultRowHeight="15"/>
  <cols>
    <col min="1" max="1" width="9" style="22"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3" s="1" customFormat="1" ht="18.75">
      <c r="A1" s="23" t="s">
        <v>0</v>
      </c>
      <c r="B1" s="23"/>
      <c r="C1" s="23"/>
      <c r="D1" s="23"/>
      <c r="E1" s="23"/>
      <c r="F1" s="23"/>
    </row>
    <row r="2" spans="1:13" s="1" customFormat="1" ht="18.75">
      <c r="A2" s="23" t="s">
        <v>1</v>
      </c>
      <c r="B2" s="23"/>
      <c r="C2" s="23"/>
      <c r="D2" s="23"/>
      <c r="E2" s="23"/>
      <c r="F2" s="23"/>
    </row>
    <row r="3" spans="1:13" s="1" customFormat="1" ht="72" customHeight="1">
      <c r="A3" s="24" t="s">
        <v>188</v>
      </c>
      <c r="B3" s="24"/>
      <c r="C3" s="24"/>
      <c r="D3" s="24"/>
      <c r="E3" s="24"/>
      <c r="F3" s="24"/>
    </row>
    <row r="4" spans="1:13" s="1" customFormat="1">
      <c r="A4" s="2" t="s">
        <v>4</v>
      </c>
      <c r="B4" s="2" t="s">
        <v>5</v>
      </c>
      <c r="C4" s="2" t="s">
        <v>6</v>
      </c>
      <c r="D4" s="2" t="s">
        <v>7</v>
      </c>
      <c r="E4" s="2" t="s">
        <v>8</v>
      </c>
      <c r="F4" s="2" t="s">
        <v>9</v>
      </c>
    </row>
    <row r="5" spans="1:13" ht="45">
      <c r="A5" s="4" t="s">
        <v>131</v>
      </c>
      <c r="B5" s="4" t="s">
        <v>132</v>
      </c>
      <c r="C5" s="4">
        <v>1.08</v>
      </c>
      <c r="D5" s="4" t="s">
        <v>51</v>
      </c>
      <c r="E5" s="4">
        <f>[1]Estimate!I7</f>
        <v>955.89</v>
      </c>
      <c r="F5" s="4">
        <f>C5*E5</f>
        <v>1032.3612000000001</v>
      </c>
    </row>
    <row r="6" spans="1:13" ht="120">
      <c r="A6" s="4" t="s">
        <v>189</v>
      </c>
      <c r="B6" s="4" t="s">
        <v>181</v>
      </c>
      <c r="C6" s="4">
        <v>21.31</v>
      </c>
      <c r="D6" s="4" t="s">
        <v>51</v>
      </c>
      <c r="E6" s="4">
        <f>[1]Estimate!I13</f>
        <v>151.82</v>
      </c>
      <c r="F6" s="4">
        <f t="shared" ref="F6:F18" si="0">C6*E6</f>
        <v>3235.2841999999996</v>
      </c>
      <c r="M6" s="21"/>
    </row>
    <row r="7" spans="1:13" ht="120">
      <c r="A7" s="3" t="s">
        <v>32</v>
      </c>
      <c r="B7" s="4" t="str">
        <f>[2]Sheet1!B14</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5">
        <v>1.72</v>
      </c>
      <c r="D7" s="6" t="s">
        <v>12</v>
      </c>
      <c r="E7" s="7">
        <f>[2]Sheet1!I19</f>
        <v>347.85</v>
      </c>
      <c r="F7" s="4">
        <f t="shared" si="0"/>
        <v>598.30200000000002</v>
      </c>
    </row>
    <row r="8" spans="1:13" ht="90">
      <c r="A8" s="4" t="s">
        <v>190</v>
      </c>
      <c r="B8" s="4" t="s">
        <v>35</v>
      </c>
      <c r="C8" s="4">
        <v>4.41</v>
      </c>
      <c r="D8" s="4" t="s">
        <v>51</v>
      </c>
      <c r="E8" s="4">
        <f>[1]Estimate!I23</f>
        <v>1756.4</v>
      </c>
      <c r="F8" s="4">
        <f t="shared" si="0"/>
        <v>7745.7240000000011</v>
      </c>
    </row>
    <row r="9" spans="1:13" ht="135">
      <c r="A9" s="4" t="s">
        <v>191</v>
      </c>
      <c r="B9" s="4" t="s">
        <v>182</v>
      </c>
      <c r="C9" s="4">
        <v>7.1</v>
      </c>
      <c r="D9" s="4" t="s">
        <v>51</v>
      </c>
      <c r="E9" s="4">
        <f>[1]Estimate!I30</f>
        <v>6082.45</v>
      </c>
      <c r="F9" s="4">
        <f t="shared" si="0"/>
        <v>43185.394999999997</v>
      </c>
    </row>
    <row r="10" spans="1:13" ht="135">
      <c r="A10" s="4" t="s">
        <v>192</v>
      </c>
      <c r="B10" s="4" t="s">
        <v>183</v>
      </c>
      <c r="C10" s="4">
        <v>3.55</v>
      </c>
      <c r="D10" s="4" t="s">
        <v>51</v>
      </c>
      <c r="E10" s="4">
        <f>[1]Estimate!I35</f>
        <v>6308.87</v>
      </c>
      <c r="F10" s="4">
        <f t="shared" si="0"/>
        <v>22396.488499999999</v>
      </c>
    </row>
    <row r="11" spans="1:13" ht="90">
      <c r="A11" s="4" t="s">
        <v>193</v>
      </c>
      <c r="B11" s="4" t="s">
        <v>187</v>
      </c>
      <c r="C11" s="4">
        <f>F11/E11</f>
        <v>0.75200002338710015</v>
      </c>
      <c r="D11" s="4" t="s">
        <v>47</v>
      </c>
      <c r="E11" s="4">
        <f>[1]Estimate!I41</f>
        <v>82096.539999999994</v>
      </c>
      <c r="F11" s="4">
        <v>61736.6</v>
      </c>
    </row>
    <row r="12" spans="1:13" ht="60">
      <c r="A12" s="4" t="s">
        <v>194</v>
      </c>
      <c r="B12" s="4" t="s">
        <v>184</v>
      </c>
      <c r="C12" s="4">
        <v>88.29</v>
      </c>
      <c r="D12" s="4" t="s">
        <v>185</v>
      </c>
      <c r="E12" s="4">
        <f>[1]Estimate!I50</f>
        <v>194.5</v>
      </c>
      <c r="F12" s="4">
        <f>C12*E12</f>
        <v>17172.405000000002</v>
      </c>
    </row>
    <row r="13" spans="1:13">
      <c r="A13" s="4">
        <v>9</v>
      </c>
      <c r="B13" s="4" t="s">
        <v>186</v>
      </c>
      <c r="C13" s="4"/>
      <c r="D13" s="4"/>
      <c r="E13" s="4"/>
      <c r="F13" s="4"/>
    </row>
    <row r="14" spans="1:13">
      <c r="A14" s="4" t="s">
        <v>15</v>
      </c>
      <c r="B14" s="4" t="s">
        <v>16</v>
      </c>
      <c r="C14" s="4">
        <v>4.58</v>
      </c>
      <c r="D14" s="4" t="s">
        <v>12</v>
      </c>
      <c r="E14" s="4">
        <v>848.82</v>
      </c>
      <c r="F14" s="4">
        <f t="shared" si="0"/>
        <v>3887.5956000000001</v>
      </c>
    </row>
    <row r="15" spans="1:13">
      <c r="A15" s="4" t="s">
        <v>17</v>
      </c>
      <c r="B15" s="4" t="s">
        <v>18</v>
      </c>
      <c r="C15" s="4">
        <v>1.72</v>
      </c>
      <c r="D15" s="4" t="s">
        <v>12</v>
      </c>
      <c r="E15" s="4">
        <v>447.06</v>
      </c>
      <c r="F15" s="4">
        <f t="shared" si="0"/>
        <v>768.94320000000005</v>
      </c>
    </row>
    <row r="16" spans="1:13">
      <c r="A16" s="4" t="s">
        <v>19</v>
      </c>
      <c r="B16" s="4" t="s">
        <v>20</v>
      </c>
      <c r="C16" s="4">
        <v>4.41</v>
      </c>
      <c r="D16" s="4" t="s">
        <v>12</v>
      </c>
      <c r="E16" s="4">
        <v>679.66</v>
      </c>
      <c r="F16" s="4">
        <f t="shared" si="0"/>
        <v>2997.3006</v>
      </c>
    </row>
    <row r="17" spans="1:6">
      <c r="A17" s="4" t="s">
        <v>21</v>
      </c>
      <c r="B17" s="4" t="s">
        <v>22</v>
      </c>
      <c r="C17" s="4">
        <v>9.16</v>
      </c>
      <c r="D17" s="4" t="s">
        <v>12</v>
      </c>
      <c r="E17" s="4">
        <v>447.06</v>
      </c>
      <c r="F17" s="4">
        <f t="shared" si="0"/>
        <v>4095.0696000000003</v>
      </c>
    </row>
    <row r="18" spans="1:6">
      <c r="A18" s="4" t="s">
        <v>23</v>
      </c>
      <c r="B18" s="4" t="s">
        <v>24</v>
      </c>
      <c r="C18" s="4">
        <v>21.31</v>
      </c>
      <c r="D18" s="4" t="s">
        <v>12</v>
      </c>
      <c r="E18" s="4">
        <v>117.54</v>
      </c>
      <c r="F18" s="4">
        <f t="shared" si="0"/>
        <v>2504.7773999999999</v>
      </c>
    </row>
    <row r="19" spans="1:6" s="1" customFormat="1">
      <c r="A19" s="25"/>
      <c r="B19" s="26"/>
      <c r="C19" s="4"/>
      <c r="D19" s="4"/>
      <c r="E19" s="4" t="s">
        <v>25</v>
      </c>
      <c r="F19" s="4">
        <f>SUM(F5:F18)</f>
        <v>171356.24629999997</v>
      </c>
    </row>
    <row r="20" spans="1:6" s="1" customFormat="1">
      <c r="A20" s="27"/>
      <c r="B20" s="28"/>
      <c r="C20" s="7"/>
      <c r="D20" s="6"/>
      <c r="E20" s="4" t="s">
        <v>26</v>
      </c>
      <c r="F20" s="4">
        <f>F19*18/100</f>
        <v>30844.124333999996</v>
      </c>
    </row>
    <row r="21" spans="1:6" s="1" customFormat="1">
      <c r="A21" s="27"/>
      <c r="B21" s="28"/>
      <c r="C21" s="7"/>
      <c r="D21" s="6"/>
      <c r="E21" s="4"/>
      <c r="F21" s="4">
        <f>F20+F19</f>
        <v>202200.37063399996</v>
      </c>
    </row>
    <row r="22" spans="1:6" s="1" customFormat="1">
      <c r="A22" s="27"/>
      <c r="B22" s="28"/>
      <c r="C22" s="7"/>
      <c r="D22" s="6"/>
      <c r="E22" s="4" t="s">
        <v>27</v>
      </c>
      <c r="F22" s="4">
        <f>F21*1/100</f>
        <v>2022.0037063399996</v>
      </c>
    </row>
    <row r="23" spans="1:6" s="1" customFormat="1">
      <c r="A23" s="27"/>
      <c r="B23" s="28"/>
      <c r="C23" s="7"/>
      <c r="D23" s="6"/>
      <c r="E23" s="4" t="s">
        <v>25</v>
      </c>
      <c r="F23" s="4">
        <f>F22+F21</f>
        <v>204222.37434033997</v>
      </c>
    </row>
    <row r="24" spans="1:6">
      <c r="A24" s="27"/>
      <c r="B24" s="28"/>
    </row>
    <row r="25" spans="1:6">
      <c r="A25" s="27"/>
      <c r="B25" s="28"/>
    </row>
    <row r="26" spans="1:6">
      <c r="A26" s="27"/>
      <c r="B26" s="28"/>
    </row>
    <row r="27" spans="1:6">
      <c r="A27" s="27"/>
      <c r="B27" s="28"/>
    </row>
    <row r="28" spans="1:6">
      <c r="A28" s="27"/>
      <c r="B28" s="28"/>
    </row>
    <row r="29" spans="1:6">
      <c r="A29" s="27"/>
      <c r="B29" s="28"/>
    </row>
    <row r="30" spans="1:6">
      <c r="A30" s="27"/>
      <c r="B30" s="28"/>
    </row>
    <row r="31" spans="1:6">
      <c r="A31" s="27"/>
      <c r="B31" s="28"/>
    </row>
    <row r="32" spans="1:6">
      <c r="A32" s="27"/>
      <c r="B32" s="28"/>
    </row>
    <row r="33" spans="1:2">
      <c r="A33" s="27"/>
      <c r="B33" s="28"/>
    </row>
    <row r="34" spans="1:2">
      <c r="A34" s="27"/>
      <c r="B34" s="28"/>
    </row>
    <row r="35" spans="1:2">
      <c r="A35" s="27"/>
      <c r="B35" s="28"/>
    </row>
    <row r="36" spans="1:2">
      <c r="A36" s="27"/>
      <c r="B36" s="28"/>
    </row>
    <row r="37" spans="1:2">
      <c r="A37" s="27"/>
      <c r="B37" s="28"/>
    </row>
    <row r="38" spans="1:2">
      <c r="A38" s="27"/>
      <c r="B38" s="28"/>
    </row>
    <row r="39" spans="1:2">
      <c r="A39" s="27"/>
      <c r="B39" s="28"/>
    </row>
    <row r="40" spans="1:2">
      <c r="A40" s="27"/>
      <c r="B40" s="28"/>
    </row>
    <row r="41" spans="1:2">
      <c r="A41" s="27"/>
      <c r="B41" s="28"/>
    </row>
    <row r="42" spans="1:2">
      <c r="A42" s="27"/>
      <c r="B42" s="28"/>
    </row>
    <row r="43" spans="1:2">
      <c r="A43" s="27"/>
      <c r="B43" s="28"/>
    </row>
    <row r="44" spans="1:2">
      <c r="A44" s="27"/>
      <c r="B44" s="28"/>
    </row>
    <row r="45" spans="1:2">
      <c r="A45" s="27"/>
      <c r="B45" s="28"/>
    </row>
    <row r="46" spans="1:2">
      <c r="A46" s="27"/>
      <c r="B46" s="28"/>
    </row>
    <row r="47" spans="1:2">
      <c r="A47" s="27"/>
      <c r="B47" s="28"/>
    </row>
    <row r="48" spans="1:2">
      <c r="A48" s="27"/>
      <c r="B48" s="28"/>
    </row>
    <row r="49" spans="1:2">
      <c r="A49" s="27"/>
      <c r="B49" s="28"/>
    </row>
    <row r="50" spans="1:2">
      <c r="A50" s="27"/>
      <c r="B50" s="28"/>
    </row>
    <row r="51" spans="1:2">
      <c r="A51" s="27"/>
      <c r="B51" s="28"/>
    </row>
    <row r="52" spans="1:2">
      <c r="A52" s="27"/>
      <c r="B52" s="28"/>
    </row>
    <row r="53" spans="1:2">
      <c r="A53" s="27"/>
      <c r="B53" s="28"/>
    </row>
    <row r="54" spans="1:2">
      <c r="A54" s="27"/>
      <c r="B54" s="28"/>
    </row>
    <row r="55" spans="1:2">
      <c r="A55" s="27"/>
      <c r="B55" s="28"/>
    </row>
    <row r="56" spans="1:2">
      <c r="A56" s="27"/>
      <c r="B56" s="28"/>
    </row>
    <row r="57" spans="1:2">
      <c r="A57" s="27"/>
      <c r="B57" s="28"/>
    </row>
    <row r="58" spans="1:2">
      <c r="A58" s="27"/>
      <c r="B58" s="28"/>
    </row>
    <row r="59" spans="1:2">
      <c r="A59" s="27"/>
      <c r="B59" s="28"/>
    </row>
    <row r="60" spans="1:2">
      <c r="A60" s="27"/>
      <c r="B60" s="28"/>
    </row>
    <row r="61" spans="1:2">
      <c r="A61" s="27"/>
      <c r="B61" s="28"/>
    </row>
    <row r="62" spans="1:2">
      <c r="A62" s="27"/>
      <c r="B62" s="28"/>
    </row>
    <row r="63" spans="1:2">
      <c r="A63" s="27"/>
      <c r="B63" s="28"/>
    </row>
    <row r="64" spans="1:2">
      <c r="A64" s="27"/>
      <c r="B64" s="28"/>
    </row>
    <row r="65" spans="1:2">
      <c r="A65" s="27"/>
      <c r="B65" s="28"/>
    </row>
    <row r="66" spans="1:2">
      <c r="A66" s="27"/>
      <c r="B66" s="28"/>
    </row>
    <row r="67" spans="1:2">
      <c r="A67" s="27"/>
      <c r="B67" s="28"/>
    </row>
    <row r="68" spans="1:2">
      <c r="A68" s="27"/>
      <c r="B68" s="28"/>
    </row>
    <row r="69" spans="1:2">
      <c r="A69" s="27"/>
      <c r="B69" s="28"/>
    </row>
    <row r="70" spans="1:2">
      <c r="A70" s="27"/>
      <c r="B70" s="28"/>
    </row>
    <row r="71" spans="1:2">
      <c r="A71" s="27"/>
      <c r="B71" s="28"/>
    </row>
    <row r="72" spans="1:2">
      <c r="A72" s="27"/>
      <c r="B72" s="28"/>
    </row>
    <row r="73" spans="1:2">
      <c r="A73" s="27"/>
      <c r="B73" s="28"/>
    </row>
    <row r="74" spans="1:2">
      <c r="A74" s="27"/>
      <c r="B74" s="28"/>
    </row>
    <row r="75" spans="1:2">
      <c r="A75" s="27"/>
      <c r="B75" s="28"/>
    </row>
    <row r="76" spans="1:2">
      <c r="A76" s="27"/>
      <c r="B76" s="28"/>
    </row>
    <row r="77" spans="1:2">
      <c r="A77" s="27"/>
      <c r="B77" s="28"/>
    </row>
    <row r="78" spans="1:2">
      <c r="A78" s="27"/>
      <c r="B78" s="28"/>
    </row>
    <row r="79" spans="1:2">
      <c r="A79" s="27"/>
      <c r="B79" s="28"/>
    </row>
    <row r="80" spans="1:2">
      <c r="A80" s="27"/>
      <c r="B80" s="28"/>
    </row>
    <row r="81" spans="1:2">
      <c r="A81" s="27"/>
      <c r="B81" s="28"/>
    </row>
    <row r="82" spans="1:2">
      <c r="A82" s="27"/>
      <c r="B82" s="28"/>
    </row>
    <row r="83" spans="1:2">
      <c r="A83" s="27"/>
      <c r="B83" s="28"/>
    </row>
    <row r="84" spans="1:2">
      <c r="A84" s="27"/>
      <c r="B84" s="28"/>
    </row>
    <row r="85" spans="1:2">
      <c r="A85" s="27"/>
      <c r="B85" s="28"/>
    </row>
    <row r="86" spans="1:2">
      <c r="A86" s="27"/>
      <c r="B86" s="28"/>
    </row>
    <row r="87" spans="1:2">
      <c r="A87" s="27"/>
      <c r="B87" s="28"/>
    </row>
    <row r="88" spans="1:2">
      <c r="A88" s="27"/>
      <c r="B88" s="28"/>
    </row>
    <row r="89" spans="1:2">
      <c r="A89" s="27"/>
      <c r="B89" s="28"/>
    </row>
    <row r="90" spans="1:2">
      <c r="A90" s="27"/>
      <c r="B90" s="28"/>
    </row>
    <row r="91" spans="1:2">
      <c r="A91" s="27"/>
      <c r="B91" s="28"/>
    </row>
    <row r="92" spans="1:2">
      <c r="A92" s="27"/>
      <c r="B92" s="28"/>
    </row>
    <row r="93" spans="1:2">
      <c r="A93" s="27"/>
      <c r="B93" s="28"/>
    </row>
    <row r="94" spans="1:2">
      <c r="A94" s="27"/>
      <c r="B94" s="28"/>
    </row>
    <row r="95" spans="1:2">
      <c r="A95" s="27"/>
      <c r="B95" s="28"/>
    </row>
    <row r="96" spans="1:2">
      <c r="A96" s="27"/>
      <c r="B96" s="28"/>
    </row>
    <row r="97" spans="1:2">
      <c r="A97" s="27"/>
      <c r="B97" s="28"/>
    </row>
    <row r="98" spans="1:2">
      <c r="A98" s="27"/>
      <c r="B98" s="28"/>
    </row>
    <row r="99" spans="1:2">
      <c r="A99" s="27"/>
      <c r="B99" s="28"/>
    </row>
    <row r="100" spans="1:2">
      <c r="A100" s="27"/>
      <c r="B100" s="28"/>
    </row>
    <row r="101" spans="1:2">
      <c r="A101" s="27"/>
      <c r="B101" s="28"/>
    </row>
    <row r="102" spans="1:2">
      <c r="A102" s="27"/>
      <c r="B102" s="28"/>
    </row>
    <row r="103" spans="1:2">
      <c r="A103" s="27"/>
      <c r="B103" s="28"/>
    </row>
    <row r="104" spans="1:2">
      <c r="A104" s="27"/>
      <c r="B104" s="28"/>
    </row>
    <row r="105" spans="1:2">
      <c r="A105" s="27"/>
      <c r="B105" s="28"/>
    </row>
    <row r="106" spans="1:2">
      <c r="A106" s="27"/>
      <c r="B106" s="28"/>
    </row>
    <row r="107" spans="1:2">
      <c r="A107" s="27"/>
      <c r="B107" s="28"/>
    </row>
    <row r="108" spans="1:2">
      <c r="A108" s="27"/>
      <c r="B108" s="28"/>
    </row>
    <row r="109" spans="1:2">
      <c r="A109" s="27"/>
      <c r="B109" s="28"/>
    </row>
    <row r="110" spans="1:2">
      <c r="A110" s="27"/>
      <c r="B110" s="28"/>
    </row>
    <row r="111" spans="1:2">
      <c r="A111" s="27"/>
      <c r="B111" s="28"/>
    </row>
    <row r="112" spans="1:2">
      <c r="A112" s="27"/>
      <c r="B112" s="28"/>
    </row>
    <row r="113" spans="1:2">
      <c r="A113" s="27"/>
      <c r="B113" s="28"/>
    </row>
    <row r="114" spans="1:2">
      <c r="A114" s="27"/>
      <c r="B114" s="28"/>
    </row>
    <row r="115" spans="1:2">
      <c r="A115" s="27"/>
      <c r="B115" s="28"/>
    </row>
    <row r="116" spans="1:2">
      <c r="A116" s="27"/>
      <c r="B116" s="28"/>
    </row>
    <row r="117" spans="1:2">
      <c r="A117" s="27"/>
      <c r="B117" s="28"/>
    </row>
    <row r="118" spans="1:2">
      <c r="A118" s="27"/>
      <c r="B118" s="28"/>
    </row>
    <row r="119" spans="1:2">
      <c r="A119" s="27"/>
      <c r="B119" s="28"/>
    </row>
    <row r="120" spans="1:2">
      <c r="A120" s="27"/>
      <c r="B120" s="28"/>
    </row>
    <row r="121" spans="1:2">
      <c r="A121" s="27"/>
      <c r="B121" s="28"/>
    </row>
    <row r="122" spans="1:2">
      <c r="A122" s="27"/>
      <c r="B122" s="28"/>
    </row>
    <row r="123" spans="1:2">
      <c r="A123" s="27"/>
      <c r="B123" s="28"/>
    </row>
    <row r="124" spans="1:2">
      <c r="A124" s="27"/>
      <c r="B124" s="28"/>
    </row>
    <row r="125" spans="1:2">
      <c r="A125" s="27"/>
      <c r="B125" s="28"/>
    </row>
    <row r="126" spans="1:2">
      <c r="A126" s="27"/>
      <c r="B126" s="28"/>
    </row>
    <row r="127" spans="1:2">
      <c r="A127" s="27"/>
      <c r="B127" s="28"/>
    </row>
    <row r="128" spans="1:2">
      <c r="A128" s="27"/>
      <c r="B128" s="28"/>
    </row>
    <row r="129" spans="1:2">
      <c r="A129" s="27"/>
      <c r="B129" s="28"/>
    </row>
    <row r="130" spans="1:2">
      <c r="A130" s="27"/>
      <c r="B130" s="28"/>
    </row>
    <row r="131" spans="1:2">
      <c r="A131" s="27"/>
      <c r="B131" s="28"/>
    </row>
    <row r="132" spans="1:2">
      <c r="A132" s="27"/>
      <c r="B132" s="28"/>
    </row>
    <row r="133" spans="1:2">
      <c r="A133" s="27"/>
      <c r="B133" s="28"/>
    </row>
    <row r="134" spans="1:2">
      <c r="A134" s="27"/>
      <c r="B134" s="28"/>
    </row>
    <row r="135" spans="1:2">
      <c r="A135" s="27"/>
      <c r="B135" s="28"/>
    </row>
    <row r="136" spans="1:2">
      <c r="A136" s="27"/>
      <c r="B136" s="28"/>
    </row>
    <row r="137" spans="1:2">
      <c r="A137" s="27"/>
      <c r="B137" s="28"/>
    </row>
    <row r="138" spans="1:2">
      <c r="A138" s="27"/>
      <c r="B138" s="28"/>
    </row>
    <row r="139" spans="1:2">
      <c r="A139" s="27"/>
      <c r="B139" s="28"/>
    </row>
    <row r="140" spans="1:2">
      <c r="A140" s="27"/>
      <c r="B140" s="28"/>
    </row>
    <row r="141" spans="1:2">
      <c r="A141" s="27"/>
      <c r="B141" s="28"/>
    </row>
    <row r="142" spans="1:2">
      <c r="A142" s="27"/>
      <c r="B142" s="28"/>
    </row>
    <row r="143" spans="1:2">
      <c r="A143" s="27"/>
      <c r="B143" s="28"/>
    </row>
    <row r="144" spans="1:2">
      <c r="A144" s="27"/>
      <c r="B144" s="28"/>
    </row>
    <row r="145" spans="1:2">
      <c r="A145" s="27"/>
      <c r="B145" s="28"/>
    </row>
    <row r="146" spans="1:2">
      <c r="A146" s="27"/>
      <c r="B146" s="28"/>
    </row>
    <row r="147" spans="1:2">
      <c r="A147" s="27"/>
      <c r="B147" s="28"/>
    </row>
    <row r="148" spans="1:2">
      <c r="A148" s="27"/>
      <c r="B148" s="28"/>
    </row>
    <row r="149" spans="1:2">
      <c r="A149" s="27"/>
      <c r="B149" s="28"/>
    </row>
    <row r="150" spans="1:2">
      <c r="A150" s="27"/>
      <c r="B150" s="28"/>
    </row>
    <row r="151" spans="1:2">
      <c r="A151" s="27"/>
      <c r="B151" s="28"/>
    </row>
    <row r="152" spans="1:2">
      <c r="A152" s="27"/>
      <c r="B152" s="28"/>
    </row>
    <row r="153" spans="1:2">
      <c r="A153" s="27"/>
      <c r="B153" s="28"/>
    </row>
    <row r="154" spans="1:2">
      <c r="A154" s="27"/>
      <c r="B154" s="28"/>
    </row>
    <row r="155" spans="1:2">
      <c r="A155" s="27"/>
      <c r="B155" s="28"/>
    </row>
    <row r="156" spans="1:2">
      <c r="A156" s="27"/>
      <c r="B156" s="28"/>
    </row>
    <row r="157" spans="1:2">
      <c r="A157" s="27"/>
      <c r="B157" s="28"/>
    </row>
    <row r="158" spans="1:2">
      <c r="A158" s="27"/>
      <c r="B158" s="28"/>
    </row>
    <row r="159" spans="1:2">
      <c r="A159" s="27"/>
      <c r="B159" s="28"/>
    </row>
    <row r="160" spans="1:2">
      <c r="A160" s="27"/>
      <c r="B160" s="28"/>
    </row>
    <row r="161" spans="1:2">
      <c r="A161" s="27"/>
      <c r="B161" s="28"/>
    </row>
    <row r="162" spans="1:2">
      <c r="A162" s="27"/>
      <c r="B162" s="28"/>
    </row>
    <row r="163" spans="1:2">
      <c r="A163" s="27"/>
      <c r="B163" s="28"/>
    </row>
    <row r="164" spans="1:2">
      <c r="A164" s="27"/>
      <c r="B164" s="28"/>
    </row>
    <row r="165" spans="1:2">
      <c r="A165" s="27"/>
      <c r="B165" s="28"/>
    </row>
    <row r="166" spans="1:2">
      <c r="A166" s="27"/>
      <c r="B166" s="28"/>
    </row>
    <row r="167" spans="1:2">
      <c r="A167" s="27"/>
      <c r="B167" s="28"/>
    </row>
    <row r="168" spans="1:2">
      <c r="A168" s="27"/>
      <c r="B168" s="28"/>
    </row>
    <row r="169" spans="1:2">
      <c r="A169" s="27"/>
      <c r="B169" s="28"/>
    </row>
    <row r="170" spans="1:2">
      <c r="A170" s="27"/>
      <c r="B170" s="28"/>
    </row>
    <row r="171" spans="1:2">
      <c r="A171" s="27"/>
      <c r="B171" s="28"/>
    </row>
    <row r="172" spans="1:2">
      <c r="A172" s="27"/>
      <c r="B172" s="28"/>
    </row>
    <row r="173" spans="1:2">
      <c r="A173" s="27"/>
      <c r="B173" s="28"/>
    </row>
    <row r="174" spans="1:2">
      <c r="A174" s="27"/>
      <c r="B174" s="28"/>
    </row>
    <row r="175" spans="1:2">
      <c r="A175" s="27"/>
      <c r="B175" s="28"/>
    </row>
    <row r="176" spans="1:2">
      <c r="A176" s="27"/>
      <c r="B176" s="28"/>
    </row>
    <row r="177" spans="1:2">
      <c r="A177" s="27"/>
      <c r="B177" s="28"/>
    </row>
    <row r="178" spans="1:2">
      <c r="A178" s="27"/>
      <c r="B178" s="28"/>
    </row>
    <row r="179" spans="1:2">
      <c r="A179" s="27"/>
      <c r="B179" s="28"/>
    </row>
    <row r="180" spans="1:2">
      <c r="A180" s="27"/>
      <c r="B180" s="28"/>
    </row>
    <row r="181" spans="1:2">
      <c r="A181" s="27"/>
      <c r="B181" s="28"/>
    </row>
    <row r="182" spans="1:2">
      <c r="A182" s="27"/>
      <c r="B182" s="28"/>
    </row>
    <row r="183" spans="1:2">
      <c r="A183" s="27"/>
      <c r="B183" s="28"/>
    </row>
    <row r="184" spans="1:2">
      <c r="A184" s="27"/>
      <c r="B184" s="28"/>
    </row>
    <row r="185" spans="1:2">
      <c r="A185" s="27"/>
      <c r="B185" s="28"/>
    </row>
    <row r="186" spans="1:2">
      <c r="A186" s="27"/>
      <c r="B186" s="28"/>
    </row>
    <row r="187" spans="1:2">
      <c r="A187" s="27"/>
      <c r="B187" s="28"/>
    </row>
    <row r="188" spans="1:2">
      <c r="A188" s="27"/>
      <c r="B188" s="28"/>
    </row>
    <row r="189" spans="1:2">
      <c r="A189" s="27"/>
      <c r="B189" s="28"/>
    </row>
    <row r="190" spans="1:2">
      <c r="A190" s="27"/>
      <c r="B190" s="28"/>
    </row>
    <row r="191" spans="1:2">
      <c r="A191" s="27"/>
      <c r="B191" s="28"/>
    </row>
    <row r="192" spans="1:2">
      <c r="A192" s="27"/>
      <c r="B192" s="28"/>
    </row>
    <row r="193" spans="1:2">
      <c r="A193" s="27"/>
      <c r="B193" s="28"/>
    </row>
    <row r="194" spans="1:2">
      <c r="A194" s="27"/>
      <c r="B194" s="28"/>
    </row>
    <row r="195" spans="1:2">
      <c r="A195" s="27"/>
      <c r="B195" s="28"/>
    </row>
    <row r="196" spans="1:2">
      <c r="A196" s="27"/>
      <c r="B196" s="28"/>
    </row>
    <row r="197" spans="1:2">
      <c r="A197" s="27"/>
      <c r="B197" s="28"/>
    </row>
    <row r="198" spans="1:2">
      <c r="A198" s="27"/>
      <c r="B198" s="28"/>
    </row>
    <row r="199" spans="1:2">
      <c r="A199" s="27"/>
      <c r="B199" s="28"/>
    </row>
    <row r="200" spans="1:2">
      <c r="A200" s="27"/>
      <c r="B200" s="28"/>
    </row>
    <row r="201" spans="1:2">
      <c r="A201" s="27"/>
      <c r="B201" s="28"/>
    </row>
    <row r="202" spans="1:2">
      <c r="A202" s="27"/>
      <c r="B202" s="28"/>
    </row>
    <row r="203" spans="1:2">
      <c r="A203" s="27"/>
      <c r="B203" s="28"/>
    </row>
    <row r="204" spans="1:2">
      <c r="A204" s="27"/>
      <c r="B204" s="28"/>
    </row>
    <row r="205" spans="1:2">
      <c r="A205" s="27"/>
      <c r="B205" s="28"/>
    </row>
    <row r="206" spans="1:2">
      <c r="A206" s="27"/>
      <c r="B206" s="28"/>
    </row>
    <row r="207" spans="1:2">
      <c r="A207" s="27"/>
      <c r="B207" s="28"/>
    </row>
    <row r="208" spans="1:2">
      <c r="A208" s="27"/>
      <c r="B208" s="28"/>
    </row>
    <row r="209" spans="1:2">
      <c r="A209" s="27"/>
      <c r="B209" s="28"/>
    </row>
    <row r="210" spans="1:2">
      <c r="A210" s="27"/>
      <c r="B210" s="28"/>
    </row>
    <row r="211" spans="1:2">
      <c r="A211" s="27"/>
      <c r="B211" s="28"/>
    </row>
    <row r="212" spans="1:2">
      <c r="A212" s="27"/>
      <c r="B212" s="28"/>
    </row>
    <row r="213" spans="1:2">
      <c r="A213" s="27"/>
      <c r="B213" s="28"/>
    </row>
    <row r="214" spans="1:2">
      <c r="A214" s="27"/>
      <c r="B214" s="28"/>
    </row>
    <row r="215" spans="1:2">
      <c r="A215" s="27"/>
      <c r="B215" s="28"/>
    </row>
    <row r="216" spans="1:2">
      <c r="A216" s="27"/>
      <c r="B216" s="28"/>
    </row>
    <row r="217" spans="1:2">
      <c r="A217" s="27"/>
      <c r="B217" s="28"/>
    </row>
    <row r="218" spans="1:2">
      <c r="A218" s="27"/>
      <c r="B218" s="28"/>
    </row>
    <row r="219" spans="1:2">
      <c r="A219" s="27"/>
      <c r="B219" s="28"/>
    </row>
    <row r="220" spans="1:2">
      <c r="A220" s="27"/>
      <c r="B220" s="28"/>
    </row>
    <row r="221" spans="1:2">
      <c r="A221" s="27"/>
      <c r="B221" s="28"/>
    </row>
    <row r="222" spans="1:2">
      <c r="A222" s="27"/>
      <c r="B222" s="28"/>
    </row>
    <row r="223" spans="1:2">
      <c r="A223" s="27"/>
      <c r="B223" s="28"/>
    </row>
    <row r="224" spans="1:2">
      <c r="A224" s="27"/>
      <c r="B224" s="28"/>
    </row>
    <row r="225" spans="1:2">
      <c r="A225" s="27"/>
      <c r="B225" s="28"/>
    </row>
    <row r="226" spans="1:2">
      <c r="A226" s="27"/>
      <c r="B226" s="28"/>
    </row>
    <row r="227" spans="1:2">
      <c r="A227" s="27"/>
      <c r="B227" s="28"/>
    </row>
    <row r="228" spans="1:2">
      <c r="A228" s="27"/>
      <c r="B228" s="28"/>
    </row>
    <row r="229" spans="1:2">
      <c r="A229" s="27"/>
      <c r="B229" s="28"/>
    </row>
    <row r="230" spans="1:2">
      <c r="A230" s="27"/>
      <c r="B230" s="28"/>
    </row>
    <row r="231" spans="1:2">
      <c r="A231" s="27"/>
      <c r="B231" s="28"/>
    </row>
    <row r="232" spans="1:2">
      <c r="A232" s="27"/>
      <c r="B232" s="28"/>
    </row>
    <row r="233" spans="1:2">
      <c r="A233" s="27"/>
      <c r="B233" s="28"/>
    </row>
    <row r="234" spans="1:2">
      <c r="A234" s="27"/>
      <c r="B234" s="28"/>
    </row>
    <row r="235" spans="1:2">
      <c r="A235" s="27"/>
      <c r="B235" s="28"/>
    </row>
    <row r="236" spans="1:2">
      <c r="A236" s="27"/>
      <c r="B236" s="28"/>
    </row>
    <row r="237" spans="1:2">
      <c r="A237" s="27"/>
      <c r="B237" s="28"/>
    </row>
    <row r="238" spans="1:2">
      <c r="A238" s="27"/>
      <c r="B238" s="28"/>
    </row>
    <row r="239" spans="1:2">
      <c r="A239" s="27"/>
      <c r="B239" s="28"/>
    </row>
    <row r="240" spans="1:2">
      <c r="A240" s="27"/>
      <c r="B240" s="28"/>
    </row>
    <row r="241" spans="1:2">
      <c r="A241" s="27"/>
      <c r="B241" s="28"/>
    </row>
    <row r="242" spans="1:2">
      <c r="A242" s="27"/>
      <c r="B242" s="28"/>
    </row>
    <row r="243" spans="1:2">
      <c r="A243" s="27"/>
      <c r="B243" s="28"/>
    </row>
    <row r="244" spans="1:2">
      <c r="A244" s="27"/>
      <c r="B244" s="28"/>
    </row>
    <row r="245" spans="1:2">
      <c r="A245" s="27"/>
      <c r="B245" s="28"/>
    </row>
    <row r="246" spans="1:2">
      <c r="A246" s="27"/>
      <c r="B246" s="28"/>
    </row>
    <row r="247" spans="1:2">
      <c r="A247" s="27"/>
      <c r="B247" s="28"/>
    </row>
    <row r="248" spans="1:2">
      <c r="A248" s="27"/>
      <c r="B248" s="28"/>
    </row>
    <row r="249" spans="1:2">
      <c r="A249" s="27"/>
      <c r="B249" s="28"/>
    </row>
    <row r="250" spans="1:2">
      <c r="A250" s="27"/>
      <c r="B250" s="28"/>
    </row>
    <row r="251" spans="1:2">
      <c r="A251" s="27"/>
      <c r="B251" s="28"/>
    </row>
    <row r="252" spans="1:2">
      <c r="A252" s="27"/>
      <c r="B252" s="28"/>
    </row>
    <row r="253" spans="1:2">
      <c r="A253" s="27"/>
      <c r="B253" s="28"/>
    </row>
    <row r="254" spans="1:2">
      <c r="A254" s="27"/>
      <c r="B254" s="28"/>
    </row>
    <row r="255" spans="1:2">
      <c r="A255" s="27"/>
      <c r="B255" s="28"/>
    </row>
    <row r="256" spans="1:2">
      <c r="A256" s="27"/>
      <c r="B256" s="28"/>
    </row>
    <row r="257" spans="1:2">
      <c r="A257" s="27"/>
      <c r="B257" s="28"/>
    </row>
    <row r="258" spans="1:2">
      <c r="A258" s="27"/>
      <c r="B258" s="28"/>
    </row>
    <row r="259" spans="1:2">
      <c r="A259" s="27"/>
      <c r="B259" s="28"/>
    </row>
    <row r="260" spans="1:2">
      <c r="A260" s="27"/>
      <c r="B260" s="28"/>
    </row>
    <row r="261" spans="1:2">
      <c r="A261" s="27"/>
      <c r="B261" s="28"/>
    </row>
    <row r="262" spans="1:2">
      <c r="A262" s="27"/>
      <c r="B262" s="28"/>
    </row>
    <row r="263" spans="1:2">
      <c r="A263" s="27"/>
      <c r="B263" s="28"/>
    </row>
    <row r="264" spans="1:2">
      <c r="A264" s="27"/>
      <c r="B264" s="28"/>
    </row>
    <row r="265" spans="1:2">
      <c r="A265" s="27"/>
      <c r="B265" s="28"/>
    </row>
    <row r="266" spans="1:2">
      <c r="A266" s="27"/>
      <c r="B266" s="28"/>
    </row>
    <row r="267" spans="1:2">
      <c r="A267" s="27"/>
      <c r="B267" s="28"/>
    </row>
    <row r="268" spans="1:2">
      <c r="A268" s="27"/>
      <c r="B268" s="28"/>
    </row>
    <row r="269" spans="1:2">
      <c r="A269" s="27"/>
      <c r="B269" s="28"/>
    </row>
    <row r="270" spans="1:2">
      <c r="A270" s="27"/>
      <c r="B270" s="28"/>
    </row>
    <row r="271" spans="1:2">
      <c r="A271" s="27"/>
      <c r="B271" s="28"/>
    </row>
    <row r="272" spans="1:2">
      <c r="A272" s="27"/>
      <c r="B272" s="28"/>
    </row>
    <row r="273" spans="1:2">
      <c r="A273" s="27"/>
      <c r="B273" s="28"/>
    </row>
    <row r="274" spans="1:2">
      <c r="A274" s="27"/>
      <c r="B274" s="28"/>
    </row>
    <row r="275" spans="1:2">
      <c r="A275" s="27"/>
      <c r="B275" s="28"/>
    </row>
    <row r="276" spans="1:2">
      <c r="A276" s="27"/>
      <c r="B276" s="28"/>
    </row>
    <row r="277" spans="1:2">
      <c r="A277" s="27"/>
      <c r="B277" s="28"/>
    </row>
    <row r="278" spans="1:2">
      <c r="A278" s="27"/>
      <c r="B278" s="28"/>
    </row>
    <row r="279" spans="1:2">
      <c r="A279" s="27"/>
      <c r="B279" s="28"/>
    </row>
    <row r="280" spans="1:2">
      <c r="A280" s="27"/>
      <c r="B280" s="28"/>
    </row>
    <row r="281" spans="1:2">
      <c r="A281" s="27"/>
      <c r="B281" s="28"/>
    </row>
    <row r="282" spans="1:2">
      <c r="A282" s="27"/>
      <c r="B282" s="28"/>
    </row>
    <row r="283" spans="1:2">
      <c r="A283" s="27"/>
      <c r="B283" s="28"/>
    </row>
    <row r="284" spans="1:2">
      <c r="A284" s="27"/>
      <c r="B284" s="28"/>
    </row>
    <row r="285" spans="1:2">
      <c r="A285" s="27"/>
      <c r="B285" s="28"/>
    </row>
    <row r="286" spans="1:2">
      <c r="A286" s="27"/>
      <c r="B286" s="28"/>
    </row>
    <row r="287" spans="1:2">
      <c r="A287" s="27"/>
      <c r="B287" s="28"/>
    </row>
    <row r="288" spans="1:2">
      <c r="A288" s="27"/>
      <c r="B288" s="28"/>
    </row>
    <row r="289" spans="1:2">
      <c r="A289" s="27"/>
      <c r="B289" s="28"/>
    </row>
    <row r="290" spans="1:2">
      <c r="A290" s="27"/>
      <c r="B290" s="28"/>
    </row>
    <row r="291" spans="1:2">
      <c r="A291" s="27"/>
      <c r="B291" s="28"/>
    </row>
    <row r="292" spans="1:2">
      <c r="A292" s="27"/>
      <c r="B292" s="28"/>
    </row>
    <row r="293" spans="1:2">
      <c r="A293" s="27"/>
      <c r="B293" s="28"/>
    </row>
    <row r="294" spans="1:2">
      <c r="A294" s="27"/>
      <c r="B294" s="28"/>
    </row>
    <row r="295" spans="1:2">
      <c r="A295" s="27"/>
      <c r="B295" s="28"/>
    </row>
    <row r="296" spans="1:2">
      <c r="A296" s="27"/>
      <c r="B296" s="28"/>
    </row>
    <row r="297" spans="1:2">
      <c r="A297" s="27"/>
      <c r="B297" s="28"/>
    </row>
    <row r="298" spans="1:2">
      <c r="A298" s="27"/>
      <c r="B298" s="28"/>
    </row>
    <row r="299" spans="1:2">
      <c r="A299" s="27"/>
      <c r="B299" s="28"/>
    </row>
    <row r="300" spans="1:2">
      <c r="A300" s="27"/>
      <c r="B300" s="28"/>
    </row>
    <row r="301" spans="1:2">
      <c r="A301" s="27"/>
      <c r="B301" s="28"/>
    </row>
    <row r="302" spans="1:2">
      <c r="A302" s="27"/>
      <c r="B302" s="28"/>
    </row>
    <row r="303" spans="1:2">
      <c r="A303" s="27"/>
      <c r="B303" s="28"/>
    </row>
    <row r="304" spans="1:2">
      <c r="A304" s="27"/>
      <c r="B304" s="28"/>
    </row>
    <row r="305" spans="1:2">
      <c r="A305" s="27"/>
      <c r="B305" s="28"/>
    </row>
    <row r="306" spans="1:2">
      <c r="A306" s="27"/>
      <c r="B306" s="28"/>
    </row>
    <row r="307" spans="1:2">
      <c r="A307" s="27"/>
      <c r="B307" s="28"/>
    </row>
    <row r="308" spans="1:2">
      <c r="A308" s="27"/>
      <c r="B308" s="28"/>
    </row>
    <row r="309" spans="1:2">
      <c r="A309" s="27"/>
      <c r="B309" s="28"/>
    </row>
    <row r="310" spans="1:2">
      <c r="A310" s="27"/>
      <c r="B310" s="28"/>
    </row>
    <row r="311" spans="1:2">
      <c r="A311" s="27"/>
      <c r="B311" s="28"/>
    </row>
    <row r="312" spans="1:2">
      <c r="A312" s="27"/>
      <c r="B312" s="28"/>
    </row>
    <row r="313" spans="1:2">
      <c r="A313" s="27"/>
      <c r="B313" s="28"/>
    </row>
    <row r="314" spans="1:2">
      <c r="A314" s="27"/>
      <c r="B314" s="28"/>
    </row>
    <row r="315" spans="1:2">
      <c r="A315" s="27"/>
      <c r="B315" s="28"/>
    </row>
    <row r="316" spans="1:2">
      <c r="A316" s="27"/>
      <c r="B316" s="28"/>
    </row>
    <row r="317" spans="1:2">
      <c r="A317" s="27"/>
      <c r="B317" s="28"/>
    </row>
    <row r="318" spans="1:2">
      <c r="A318" s="27"/>
      <c r="B318" s="28"/>
    </row>
    <row r="319" spans="1:2">
      <c r="A319" s="27"/>
      <c r="B319" s="28"/>
    </row>
    <row r="320" spans="1:2">
      <c r="A320" s="27"/>
      <c r="B320" s="28"/>
    </row>
    <row r="321" spans="1:2">
      <c r="A321" s="27"/>
      <c r="B321" s="28"/>
    </row>
    <row r="322" spans="1:2">
      <c r="A322" s="27"/>
      <c r="B322" s="28"/>
    </row>
    <row r="323" spans="1:2">
      <c r="A323" s="27"/>
      <c r="B323" s="28"/>
    </row>
    <row r="324" spans="1:2">
      <c r="A324" s="27"/>
      <c r="B324" s="28"/>
    </row>
    <row r="325" spans="1:2">
      <c r="A325" s="27"/>
      <c r="B325" s="28"/>
    </row>
    <row r="326" spans="1:2">
      <c r="A326" s="27"/>
      <c r="B326" s="28"/>
    </row>
    <row r="327" spans="1:2">
      <c r="A327" s="27"/>
      <c r="B327" s="28"/>
    </row>
    <row r="328" spans="1:2">
      <c r="A328" s="27"/>
      <c r="B328" s="28"/>
    </row>
    <row r="329" spans="1:2">
      <c r="A329" s="27"/>
      <c r="B329" s="28"/>
    </row>
    <row r="330" spans="1:2">
      <c r="A330" s="27"/>
      <c r="B330" s="28"/>
    </row>
    <row r="331" spans="1:2">
      <c r="A331" s="27"/>
      <c r="B331" s="28"/>
    </row>
    <row r="332" spans="1:2">
      <c r="A332" s="27"/>
      <c r="B332" s="28"/>
    </row>
    <row r="333" spans="1:2">
      <c r="A333" s="27"/>
      <c r="B333" s="28"/>
    </row>
    <row r="334" spans="1:2">
      <c r="A334" s="27"/>
      <c r="B334" s="28"/>
    </row>
    <row r="335" spans="1:2">
      <c r="A335" s="27"/>
      <c r="B335" s="28"/>
    </row>
    <row r="336" spans="1:2">
      <c r="A336" s="27"/>
      <c r="B336" s="28"/>
    </row>
    <row r="337" spans="1:2">
      <c r="A337" s="27"/>
      <c r="B337" s="28"/>
    </row>
    <row r="338" spans="1:2">
      <c r="A338" s="27"/>
      <c r="B338" s="28"/>
    </row>
    <row r="339" spans="1:2">
      <c r="A339" s="27"/>
      <c r="B339" s="28"/>
    </row>
    <row r="340" spans="1:2">
      <c r="A340" s="27"/>
      <c r="B340" s="28"/>
    </row>
    <row r="341" spans="1:2">
      <c r="A341" s="27"/>
      <c r="B341" s="28"/>
    </row>
    <row r="342" spans="1:2">
      <c r="A342" s="27"/>
      <c r="B342" s="28"/>
    </row>
    <row r="343" spans="1:2">
      <c r="A343" s="27"/>
      <c r="B343" s="28"/>
    </row>
    <row r="344" spans="1:2">
      <c r="A344" s="27"/>
      <c r="B344" s="28"/>
    </row>
    <row r="345" spans="1:2">
      <c r="A345" s="27"/>
      <c r="B345" s="28"/>
    </row>
    <row r="346" spans="1:2">
      <c r="A346" s="27"/>
      <c r="B346" s="28"/>
    </row>
    <row r="347" spans="1:2">
      <c r="A347" s="27"/>
      <c r="B347" s="28"/>
    </row>
  </sheetData>
  <mergeCells count="4">
    <mergeCell ref="A1:F1"/>
    <mergeCell ref="A2:F2"/>
    <mergeCell ref="A3:F3"/>
    <mergeCell ref="A19:B347"/>
  </mergeCells>
  <pageMargins left="0.44" right="0.49" top="0.74803149606299202" bottom="0.74803149606299202" header="0.31496062992126" footer="0.31496062992126"/>
  <pageSetup paperSize="9" scale="89" orientation="portrait" r:id="rId1"/>
</worksheet>
</file>

<file path=xl/worksheets/sheet10.xml><?xml version="1.0" encoding="utf-8"?>
<worksheet xmlns="http://schemas.openxmlformats.org/spreadsheetml/2006/main" xmlns:r="http://schemas.openxmlformats.org/officeDocument/2006/relationships">
  <dimension ref="A1:G17"/>
  <sheetViews>
    <sheetView topLeftCell="A10" workbookViewId="0">
      <selection activeCell="A3" sqref="A3:F3"/>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0" width="9.140625" style="1"/>
    <col min="11" max="11" width="10.140625" style="1" customWidth="1"/>
    <col min="12" max="16384" width="9.140625" style="1"/>
  </cols>
  <sheetData>
    <row r="1" spans="1:6" ht="18.75">
      <c r="A1" s="23" t="s">
        <v>0</v>
      </c>
      <c r="B1" s="23"/>
      <c r="C1" s="23"/>
      <c r="D1" s="23"/>
      <c r="E1" s="23"/>
      <c r="F1" s="23"/>
    </row>
    <row r="2" spans="1:6" ht="18.75">
      <c r="A2" s="23" t="s">
        <v>1</v>
      </c>
      <c r="B2" s="23"/>
      <c r="C2" s="23"/>
      <c r="D2" s="23"/>
      <c r="E2" s="23"/>
      <c r="F2" s="23"/>
    </row>
    <row r="3" spans="1:6" ht="51.75" customHeight="1">
      <c r="A3" s="24" t="s">
        <v>102</v>
      </c>
      <c r="B3" s="24"/>
      <c r="C3" s="24"/>
      <c r="D3" s="24"/>
      <c r="E3" s="24"/>
      <c r="F3" s="24"/>
    </row>
    <row r="4" spans="1:6">
      <c r="A4" s="2" t="s">
        <v>4</v>
      </c>
      <c r="B4" s="2" t="s">
        <v>5</v>
      </c>
      <c r="C4" s="2" t="s">
        <v>6</v>
      </c>
      <c r="D4" s="2" t="s">
        <v>7</v>
      </c>
      <c r="E4" s="2" t="s">
        <v>8</v>
      </c>
      <c r="F4" s="2" t="s">
        <v>9</v>
      </c>
    </row>
    <row r="5" spans="1:6" ht="105">
      <c r="A5" s="4" t="s">
        <v>103</v>
      </c>
      <c r="B5" s="4" t="s">
        <v>104</v>
      </c>
      <c r="C5" s="4">
        <v>184.01</v>
      </c>
      <c r="D5" s="4" t="s">
        <v>31</v>
      </c>
      <c r="E5" s="4">
        <v>313.3</v>
      </c>
      <c r="F5" s="4">
        <f>C5*E5</f>
        <v>57650.332999999999</v>
      </c>
    </row>
    <row r="6" spans="1:6" ht="105">
      <c r="A6" s="4" t="s">
        <v>105</v>
      </c>
      <c r="B6" s="4" t="s">
        <v>78</v>
      </c>
      <c r="C6" s="4">
        <v>9.35</v>
      </c>
      <c r="D6" s="4" t="s">
        <v>31</v>
      </c>
      <c r="E6" s="4">
        <v>6308.87</v>
      </c>
      <c r="F6" s="4">
        <f t="shared" ref="F6:F12" si="0">C6*E6</f>
        <v>58987.934499999996</v>
      </c>
    </row>
    <row r="7" spans="1:6" ht="135">
      <c r="A7" s="6" t="s">
        <v>106</v>
      </c>
      <c r="B7" s="4" t="s">
        <v>80</v>
      </c>
      <c r="C7" s="3">
        <v>0.29699999999999999</v>
      </c>
      <c r="D7" s="4" t="s">
        <v>81</v>
      </c>
      <c r="E7" s="4">
        <v>83314.02</v>
      </c>
      <c r="F7" s="4">
        <v>24741.79</v>
      </c>
    </row>
    <row r="8" spans="1:6" ht="45">
      <c r="A8" s="4" t="s">
        <v>107</v>
      </c>
      <c r="B8" s="4" t="s">
        <v>83</v>
      </c>
      <c r="C8" s="3">
        <f>F8/E8</f>
        <v>0.44545543575892482</v>
      </c>
      <c r="D8" s="4" t="s">
        <v>81</v>
      </c>
      <c r="E8" s="4">
        <v>82096.539999999994</v>
      </c>
      <c r="F8" s="4">
        <v>36570.35</v>
      </c>
    </row>
    <row r="9" spans="1:6" ht="60">
      <c r="A9" s="4" t="s">
        <v>108</v>
      </c>
      <c r="B9" s="4" t="s">
        <v>85</v>
      </c>
      <c r="C9" s="4">
        <v>20.440000000000001</v>
      </c>
      <c r="D9" s="4" t="s">
        <v>44</v>
      </c>
      <c r="E9" s="4">
        <v>194.5</v>
      </c>
      <c r="F9" s="4">
        <f t="shared" si="0"/>
        <v>3975.5800000000004</v>
      </c>
    </row>
    <row r="10" spans="1:6">
      <c r="A10" s="6">
        <v>6</v>
      </c>
      <c r="B10" s="4" t="s">
        <v>14</v>
      </c>
      <c r="C10" s="4"/>
      <c r="D10" s="4"/>
      <c r="E10" s="4"/>
      <c r="F10" s="4"/>
    </row>
    <row r="11" spans="1:6" ht="18">
      <c r="A11" s="4" t="s">
        <v>15</v>
      </c>
      <c r="B11" s="4" t="s">
        <v>16</v>
      </c>
      <c r="C11" s="4">
        <v>9.61</v>
      </c>
      <c r="D11" s="4" t="s">
        <v>86</v>
      </c>
      <c r="E11" s="4">
        <v>744.66</v>
      </c>
      <c r="F11" s="4">
        <f t="shared" si="0"/>
        <v>7156.1825999999992</v>
      </c>
    </row>
    <row r="12" spans="1:6" ht="18">
      <c r="A12" s="4" t="s">
        <v>17</v>
      </c>
      <c r="B12" s="4" t="s">
        <v>22</v>
      </c>
      <c r="C12" s="4">
        <v>8.02</v>
      </c>
      <c r="D12" s="4" t="s">
        <v>86</v>
      </c>
      <c r="E12" s="4">
        <v>342.9</v>
      </c>
      <c r="F12" s="4">
        <f t="shared" si="0"/>
        <v>2750.0579999999995</v>
      </c>
    </row>
    <row r="13" spans="1:6">
      <c r="A13" s="4"/>
      <c r="B13" s="4"/>
      <c r="C13" s="4"/>
      <c r="D13" s="4"/>
      <c r="E13" s="4" t="s">
        <v>25</v>
      </c>
      <c r="F13" s="4">
        <f>SUM(F5:F12)</f>
        <v>191832.22809999998</v>
      </c>
    </row>
    <row r="14" spans="1:6">
      <c r="A14" s="8"/>
      <c r="B14" s="9"/>
      <c r="C14" s="7"/>
      <c r="D14" s="6"/>
      <c r="E14" s="4" t="s">
        <v>26</v>
      </c>
      <c r="F14" s="4">
        <f>F13*18/100</f>
        <v>34529.801057999997</v>
      </c>
    </row>
    <row r="15" spans="1:6">
      <c r="A15" s="8"/>
      <c r="B15" s="9"/>
      <c r="C15" s="7"/>
      <c r="D15" s="6"/>
      <c r="E15" s="4"/>
      <c r="F15" s="4">
        <f>F14+F13</f>
        <v>226362.02915799996</v>
      </c>
    </row>
    <row r="16" spans="1:6">
      <c r="A16" s="8"/>
      <c r="B16" s="9"/>
      <c r="C16" s="7"/>
      <c r="D16" s="6"/>
      <c r="E16" s="4" t="s">
        <v>27</v>
      </c>
      <c r="F16" s="4">
        <f>F15*1/100</f>
        <v>2263.6202915799995</v>
      </c>
    </row>
    <row r="17" spans="1:6">
      <c r="A17" s="8"/>
      <c r="B17" s="9"/>
      <c r="C17" s="7"/>
      <c r="D17" s="6"/>
      <c r="E17" s="4" t="s">
        <v>25</v>
      </c>
      <c r="F17" s="4">
        <f>F16+F15</f>
        <v>228625.64944957997</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18"/>
  <sheetViews>
    <sheetView topLeftCell="A10" workbookViewId="0">
      <selection activeCell="B4" sqref="B4"/>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0" width="9.140625" style="1"/>
    <col min="11" max="11" width="10.140625" style="1" customWidth="1"/>
    <col min="12" max="16384" width="9.140625" style="1"/>
  </cols>
  <sheetData>
    <row r="1" spans="1:6" ht="18.75">
      <c r="A1" s="23" t="s">
        <v>0</v>
      </c>
      <c r="B1" s="23"/>
      <c r="C1" s="23"/>
      <c r="D1" s="23"/>
      <c r="E1" s="23"/>
      <c r="F1" s="23"/>
    </row>
    <row r="2" spans="1:6" ht="18.75">
      <c r="A2" s="23" t="s">
        <v>1</v>
      </c>
      <c r="B2" s="23"/>
      <c r="C2" s="23"/>
      <c r="D2" s="23"/>
      <c r="E2" s="23"/>
      <c r="F2" s="23"/>
    </row>
    <row r="3" spans="1:6" ht="51.75" customHeight="1">
      <c r="A3" s="24" t="s">
        <v>109</v>
      </c>
      <c r="B3" s="24"/>
      <c r="C3" s="24"/>
      <c r="D3" s="24"/>
      <c r="E3" s="24"/>
      <c r="F3" s="24"/>
    </row>
    <row r="4" spans="1:6">
      <c r="A4" s="2" t="s">
        <v>4</v>
      </c>
      <c r="B4" s="2" t="s">
        <v>5</v>
      </c>
      <c r="C4" s="2" t="s">
        <v>6</v>
      </c>
      <c r="D4" s="2" t="s">
        <v>7</v>
      </c>
      <c r="E4" s="2" t="s">
        <v>8</v>
      </c>
      <c r="F4" s="2" t="s">
        <v>9</v>
      </c>
    </row>
    <row r="5" spans="1:6" ht="30">
      <c r="A5" s="4" t="s">
        <v>110</v>
      </c>
      <c r="B5" s="4" t="s">
        <v>111</v>
      </c>
      <c r="C5" s="4">
        <v>6.88</v>
      </c>
      <c r="D5" s="4" t="s">
        <v>31</v>
      </c>
      <c r="E5" s="4">
        <v>1993.04</v>
      </c>
      <c r="F5" s="4">
        <f>C5*E5</f>
        <v>13712.1152</v>
      </c>
    </row>
    <row r="6" spans="1:6" ht="105">
      <c r="A6" s="4" t="s">
        <v>112</v>
      </c>
      <c r="B6" s="4" t="s">
        <v>104</v>
      </c>
      <c r="C6" s="4">
        <v>87.83</v>
      </c>
      <c r="D6" s="4" t="s">
        <v>31</v>
      </c>
      <c r="E6" s="4">
        <v>313.3</v>
      </c>
      <c r="F6" s="4">
        <f>C6*E6</f>
        <v>27517.138999999999</v>
      </c>
    </row>
    <row r="7" spans="1:6" ht="105">
      <c r="A7" s="4" t="s">
        <v>113</v>
      </c>
      <c r="B7" s="4" t="s">
        <v>78</v>
      </c>
      <c r="C7" s="4">
        <v>8.6</v>
      </c>
      <c r="D7" s="4" t="s">
        <v>31</v>
      </c>
      <c r="E7" s="4">
        <v>6308.87</v>
      </c>
      <c r="F7" s="4">
        <f t="shared" ref="F7:F13" si="0">C7*E7</f>
        <v>54256.281999999999</v>
      </c>
    </row>
    <row r="8" spans="1:6" ht="135">
      <c r="A8" s="6" t="s">
        <v>114</v>
      </c>
      <c r="B8" s="4" t="s">
        <v>80</v>
      </c>
      <c r="C8" s="3">
        <f>F8/E8</f>
        <v>0.3037499570900552</v>
      </c>
      <c r="D8" s="4" t="s">
        <v>81</v>
      </c>
      <c r="E8" s="4">
        <v>83314.02</v>
      </c>
      <c r="F8" s="4">
        <v>25306.63</v>
      </c>
    </row>
    <row r="9" spans="1:6" ht="45">
      <c r="A9" s="4" t="s">
        <v>115</v>
      </c>
      <c r="B9" s="4" t="s">
        <v>83</v>
      </c>
      <c r="C9" s="3">
        <f>F9/E9</f>
        <v>0.45562504826634592</v>
      </c>
      <c r="D9" s="4" t="s">
        <v>81</v>
      </c>
      <c r="E9" s="4">
        <v>82096.539999999994</v>
      </c>
      <c r="F9" s="4">
        <v>37405.24</v>
      </c>
    </row>
    <row r="10" spans="1:6" ht="60">
      <c r="A10" s="4" t="s">
        <v>116</v>
      </c>
      <c r="B10" s="4" t="s">
        <v>85</v>
      </c>
      <c r="C10" s="4">
        <v>12.55</v>
      </c>
      <c r="D10" s="4" t="s">
        <v>44</v>
      </c>
      <c r="E10" s="4">
        <v>194.5</v>
      </c>
      <c r="F10" s="4">
        <f t="shared" si="0"/>
        <v>2440.9750000000004</v>
      </c>
    </row>
    <row r="11" spans="1:6">
      <c r="A11" s="6">
        <v>7</v>
      </c>
      <c r="B11" s="4" t="s">
        <v>14</v>
      </c>
      <c r="C11" s="4"/>
      <c r="D11" s="4"/>
      <c r="E11" s="4"/>
      <c r="F11" s="4"/>
    </row>
    <row r="12" spans="1:6" ht="18">
      <c r="A12" s="4" t="s">
        <v>15</v>
      </c>
      <c r="B12" s="4" t="s">
        <v>16</v>
      </c>
      <c r="C12" s="4">
        <v>6.36</v>
      </c>
      <c r="D12" s="4" t="s">
        <v>86</v>
      </c>
      <c r="E12" s="4">
        <v>744.66</v>
      </c>
      <c r="F12" s="4">
        <f t="shared" si="0"/>
        <v>4736.0375999999997</v>
      </c>
    </row>
    <row r="13" spans="1:6" ht="18">
      <c r="A13" s="4" t="s">
        <v>17</v>
      </c>
      <c r="B13" s="4" t="s">
        <v>22</v>
      </c>
      <c r="C13" s="4">
        <v>7.38</v>
      </c>
      <c r="D13" s="4" t="s">
        <v>86</v>
      </c>
      <c r="E13" s="4">
        <v>342.9</v>
      </c>
      <c r="F13" s="4">
        <f t="shared" si="0"/>
        <v>2530.6019999999999</v>
      </c>
    </row>
    <row r="14" spans="1:6">
      <c r="A14" s="4"/>
      <c r="B14" s="4"/>
      <c r="C14" s="4"/>
      <c r="D14" s="4"/>
      <c r="E14" s="4" t="s">
        <v>25</v>
      </c>
      <c r="F14" s="4">
        <f>SUM(F5:F13)</f>
        <v>167905.02080000003</v>
      </c>
    </row>
    <row r="15" spans="1:6">
      <c r="A15" s="8"/>
      <c r="B15" s="9"/>
      <c r="C15" s="7"/>
      <c r="D15" s="6"/>
      <c r="E15" s="4" t="s">
        <v>26</v>
      </c>
      <c r="F15" s="4">
        <f>F14*18/100</f>
        <v>30222.903744000007</v>
      </c>
    </row>
    <row r="16" spans="1:6">
      <c r="A16" s="8"/>
      <c r="B16" s="9"/>
      <c r="C16" s="7"/>
      <c r="D16" s="6"/>
      <c r="E16" s="4"/>
      <c r="F16" s="4">
        <f>F15+F14</f>
        <v>198127.92454400004</v>
      </c>
    </row>
    <row r="17" spans="1:6">
      <c r="A17" s="8"/>
      <c r="B17" s="9"/>
      <c r="C17" s="7"/>
      <c r="D17" s="6"/>
      <c r="E17" s="4" t="s">
        <v>27</v>
      </c>
      <c r="F17" s="4">
        <f>F16*1/100</f>
        <v>1981.2792454400003</v>
      </c>
    </row>
    <row r="18" spans="1:6">
      <c r="A18" s="8"/>
      <c r="B18" s="9"/>
      <c r="C18" s="7"/>
      <c r="D18" s="6"/>
      <c r="E18" s="4" t="s">
        <v>25</v>
      </c>
      <c r="F18" s="4">
        <f>F17+F16</f>
        <v>200109.20378944004</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24"/>
  <sheetViews>
    <sheetView topLeftCell="A13" workbookViewId="0">
      <selection activeCell="F24" sqref="F24"/>
    </sheetView>
  </sheetViews>
  <sheetFormatPr defaultRowHeight="15"/>
  <cols>
    <col min="1" max="1" width="8.85546875" style="10" customWidth="1"/>
    <col min="2" max="2" width="42.85546875" style="11" customWidth="1"/>
    <col min="3" max="3" width="13.7109375" style="1" bestFit="1" customWidth="1"/>
    <col min="4" max="4" width="9.140625" style="12"/>
    <col min="5" max="5" width="12.140625" style="1" customWidth="1"/>
    <col min="6" max="6" width="16.42578125" style="13" customWidth="1"/>
    <col min="7" max="7" width="22.140625" style="1" hidden="1" customWidth="1"/>
    <col min="8" max="16384" width="9.140625" style="1"/>
  </cols>
  <sheetData>
    <row r="1" spans="1:9" ht="18.75">
      <c r="A1" s="23" t="s">
        <v>0</v>
      </c>
      <c r="B1" s="23"/>
      <c r="C1" s="23"/>
      <c r="D1" s="23"/>
      <c r="E1" s="23"/>
      <c r="F1" s="23"/>
    </row>
    <row r="2" spans="1:9" ht="18.75">
      <c r="A2" s="23" t="s">
        <v>1</v>
      </c>
      <c r="B2" s="23"/>
      <c r="C2" s="23"/>
      <c r="D2" s="23"/>
      <c r="E2" s="23"/>
      <c r="F2" s="23"/>
    </row>
    <row r="3" spans="1:9" ht="59.25" customHeight="1">
      <c r="A3" s="24" t="s">
        <v>117</v>
      </c>
      <c r="B3" s="24"/>
      <c r="C3" s="24"/>
      <c r="D3" s="24"/>
      <c r="E3" s="24"/>
      <c r="F3" s="24"/>
      <c r="I3" s="1" t="s">
        <v>3</v>
      </c>
    </row>
    <row r="4" spans="1:9">
      <c r="A4" s="2" t="s">
        <v>4</v>
      </c>
      <c r="B4" s="2" t="s">
        <v>5</v>
      </c>
      <c r="C4" s="2" t="s">
        <v>6</v>
      </c>
      <c r="D4" s="2" t="s">
        <v>7</v>
      </c>
      <c r="E4" s="2" t="s">
        <v>8</v>
      </c>
      <c r="F4" s="2" t="s">
        <v>9</v>
      </c>
    </row>
    <row r="5" spans="1:9" ht="165">
      <c r="A5" s="4" t="s">
        <v>118</v>
      </c>
      <c r="B5" s="4" t="s">
        <v>119</v>
      </c>
      <c r="C5" s="4">
        <v>78.83</v>
      </c>
      <c r="D5" s="4" t="s">
        <v>51</v>
      </c>
      <c r="E5" s="4">
        <v>167.33</v>
      </c>
      <c r="F5" s="4">
        <f>C5*E5</f>
        <v>13190.623900000001</v>
      </c>
    </row>
    <row r="6" spans="1:9" ht="120">
      <c r="A6" s="6">
        <v>2</v>
      </c>
      <c r="B6" s="4" t="s">
        <v>120</v>
      </c>
      <c r="C6" s="5">
        <v>7.38</v>
      </c>
      <c r="D6" s="6" t="s">
        <v>12</v>
      </c>
      <c r="E6" s="5">
        <v>348.3</v>
      </c>
      <c r="F6" s="5">
        <f t="shared" ref="F6:F9" si="0">ROUND((C6*E6),2)</f>
        <v>2570.4499999999998</v>
      </c>
    </row>
    <row r="7" spans="1:9" ht="90">
      <c r="A7" s="3" t="s">
        <v>121</v>
      </c>
      <c r="B7" s="4" t="str">
        <f>[3]Sheet1!B13</f>
        <v>Supplying and laying (properly as per design and drawing) rip-rap with good  quality of boulders duly packed including the cost of materials, royalty all taxes etc. but excluding the cost of carriage all complete as per specification and direction of E/I.</v>
      </c>
      <c r="C7" s="5">
        <v>12.3</v>
      </c>
      <c r="D7" s="6" t="s">
        <v>12</v>
      </c>
      <c r="E7" s="5">
        <f>[3]Sheet1!I16</f>
        <v>1756.4</v>
      </c>
      <c r="F7" s="5">
        <f t="shared" si="0"/>
        <v>21603.72</v>
      </c>
    </row>
    <row r="8" spans="1:9" ht="90">
      <c r="A8" s="3" t="s">
        <v>94</v>
      </c>
      <c r="B8" s="4" t="str">
        <f>[3]Sheet1!B17</f>
        <v>Providing and laying in position cement concrete of specified grade excluding the cost of centering and shuttering - All work up to plinth level1:1.5:3 (1 Cement : 1.5 coarse sand zone(III): 3 graded stone aggregate 20mm nominal size)</v>
      </c>
      <c r="C8" s="5">
        <v>27.46</v>
      </c>
      <c r="D8" s="6" t="s">
        <v>12</v>
      </c>
      <c r="E8" s="5">
        <f>[4]Drain!I30</f>
        <v>6082.45</v>
      </c>
      <c r="F8" s="5">
        <f t="shared" si="0"/>
        <v>167024.07999999999</v>
      </c>
    </row>
    <row r="9" spans="1:9" ht="105">
      <c r="A9" s="3" t="s">
        <v>122</v>
      </c>
      <c r="B9" s="4" t="str">
        <f>[4]Drain!B31</f>
        <v>Renforced cement conrete work in beams, suspended floors, having slopeup to 15' landing, balconies, shelves, chajjas, lintels, bands, plain windowsill ---------do----do-------E/I1:1.5:3 (1 Cement : 1.5 coarse sand zone(III): 3 graded stone aggregate 20mm nominal size)</v>
      </c>
      <c r="C9" s="5">
        <v>14.76</v>
      </c>
      <c r="D9" s="6" t="str">
        <f>D8</f>
        <v>M3</v>
      </c>
      <c r="E9" s="5">
        <f>[4]Drain!I35</f>
        <v>6308.87</v>
      </c>
      <c r="F9" s="5">
        <f t="shared" si="0"/>
        <v>93118.92</v>
      </c>
    </row>
    <row r="10" spans="1:9" ht="120">
      <c r="A10" s="3" t="s">
        <v>123</v>
      </c>
      <c r="B10" s="4" t="str">
        <f>[4]Drain!B36</f>
        <v>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v>
      </c>
      <c r="C10" s="5"/>
      <c r="D10" s="6"/>
      <c r="E10" s="5"/>
      <c r="F10" s="5"/>
    </row>
    <row r="11" spans="1:9">
      <c r="A11" s="3" t="str">
        <f>[4]Drain!A41</f>
        <v>(A)5.5.4</v>
      </c>
      <c r="B11" s="4" t="str">
        <f>[4]Drain!B41</f>
        <v>08mm dia 40%</v>
      </c>
      <c r="C11" s="14">
        <v>1.1100000000000001</v>
      </c>
      <c r="D11" s="6" t="str">
        <f>[4]Drain!H41</f>
        <v>M.T.</v>
      </c>
      <c r="E11" s="5">
        <f>[4]Drain!I41</f>
        <v>83314.02</v>
      </c>
      <c r="F11" s="5">
        <f>ROUND((C11*E11),2)</f>
        <v>92478.56</v>
      </c>
    </row>
    <row r="12" spans="1:9" ht="30">
      <c r="A12" s="3" t="str">
        <f>[4]Drain!A42</f>
        <v>(B)5.5.5(a)</v>
      </c>
      <c r="B12" s="4" t="str">
        <f>[4]Drain!B42</f>
        <v>10mm dia 60%</v>
      </c>
      <c r="C12" s="14">
        <v>2.58</v>
      </c>
      <c r="D12" s="6" t="str">
        <f>D11</f>
        <v>M.T.</v>
      </c>
      <c r="E12" s="5">
        <f>[4]Drain!I42</f>
        <v>82096.539999999994</v>
      </c>
      <c r="F12" s="5">
        <f>ROUND((C12*E12),2)</f>
        <v>211809.07</v>
      </c>
    </row>
    <row r="13" spans="1:9" ht="60">
      <c r="A13" s="3" t="s">
        <v>124</v>
      </c>
      <c r="B13" s="4" t="str">
        <f>[4]Drain!B44</f>
        <v>Centering and Shuttering including strutting, propping etc and removal of from for   Foundation , footing , bases of columns etc for mass concrete.</v>
      </c>
      <c r="C13" s="5">
        <v>329.41</v>
      </c>
      <c r="D13" s="6" t="str">
        <f>[4]Drain!H50</f>
        <v>m2</v>
      </c>
      <c r="E13" s="5">
        <f>[4]Drain!I50</f>
        <v>194.5</v>
      </c>
      <c r="F13" s="5">
        <f>ROUND((C13*E13),2)</f>
        <v>64070.25</v>
      </c>
    </row>
    <row r="14" spans="1:9">
      <c r="A14" s="8">
        <v>8</v>
      </c>
      <c r="B14" s="9" t="s">
        <v>14</v>
      </c>
      <c r="C14" s="7"/>
      <c r="D14" s="6"/>
      <c r="E14" s="5"/>
      <c r="F14" s="5"/>
    </row>
    <row r="15" spans="1:9">
      <c r="A15" s="15" t="s">
        <v>15</v>
      </c>
      <c r="B15" s="4" t="s">
        <v>125</v>
      </c>
      <c r="C15" s="4">
        <v>18.149999999999999</v>
      </c>
      <c r="D15" s="4" t="s">
        <v>51</v>
      </c>
      <c r="E15" s="4">
        <v>744.66</v>
      </c>
      <c r="F15" s="5">
        <f>ROUND((C15*E15),2)</f>
        <v>13515.58</v>
      </c>
    </row>
    <row r="16" spans="1:9">
      <c r="A16" s="15" t="s">
        <v>17</v>
      </c>
      <c r="B16" s="4" t="s">
        <v>126</v>
      </c>
      <c r="C16" s="4">
        <v>7.38</v>
      </c>
      <c r="D16" s="4" t="s">
        <v>51</v>
      </c>
      <c r="E16" s="4">
        <v>342.9</v>
      </c>
      <c r="F16" s="5">
        <f>ROUND((C16*E16),2)</f>
        <v>2530.6</v>
      </c>
    </row>
    <row r="17" spans="1:6">
      <c r="A17" s="15" t="s">
        <v>19</v>
      </c>
      <c r="B17" s="4" t="s">
        <v>127</v>
      </c>
      <c r="C17" s="4">
        <v>36.31</v>
      </c>
      <c r="D17" s="4" t="s">
        <v>51</v>
      </c>
      <c r="E17" s="4">
        <v>342.9</v>
      </c>
      <c r="F17" s="5">
        <f>ROUND((C17*E17),2)</f>
        <v>12450.7</v>
      </c>
    </row>
    <row r="18" spans="1:6">
      <c r="A18" s="15" t="s">
        <v>21</v>
      </c>
      <c r="B18" s="4" t="s">
        <v>128</v>
      </c>
      <c r="C18" s="4">
        <v>12.3</v>
      </c>
      <c r="D18" s="4" t="s">
        <v>51</v>
      </c>
      <c r="E18" s="4">
        <v>570.94000000000005</v>
      </c>
      <c r="F18" s="5">
        <f>ROUND((C18*E18),2)</f>
        <v>7022.56</v>
      </c>
    </row>
    <row r="19" spans="1:6">
      <c r="A19" s="15" t="s">
        <v>23</v>
      </c>
      <c r="B19" s="4" t="s">
        <v>129</v>
      </c>
      <c r="C19" s="4">
        <v>78.83</v>
      </c>
      <c r="D19" s="4" t="s">
        <v>51</v>
      </c>
      <c r="E19" s="4">
        <v>117.54</v>
      </c>
      <c r="F19" s="5">
        <f>ROUND((C19*E19),2)</f>
        <v>9265.68</v>
      </c>
    </row>
    <row r="20" spans="1:6">
      <c r="A20" s="4"/>
      <c r="B20" s="4"/>
      <c r="C20" s="4"/>
      <c r="D20" s="4"/>
      <c r="E20" s="4" t="s">
        <v>25</v>
      </c>
      <c r="F20" s="4">
        <f>SUM(F5:F19)</f>
        <v>710650.79390000005</v>
      </c>
    </row>
    <row r="21" spans="1:6">
      <c r="A21" s="8"/>
      <c r="B21" s="9"/>
      <c r="C21" s="7"/>
      <c r="D21" s="6"/>
      <c r="E21" s="4" t="s">
        <v>26</v>
      </c>
      <c r="F21" s="4">
        <f>F20*18/100</f>
        <v>127917.14290200001</v>
      </c>
    </row>
    <row r="22" spans="1:6">
      <c r="A22" s="8"/>
      <c r="B22" s="9"/>
      <c r="C22" s="7"/>
      <c r="D22" s="6"/>
      <c r="E22" s="4"/>
      <c r="F22" s="4">
        <f>F21+F20</f>
        <v>838567.93680200004</v>
      </c>
    </row>
    <row r="23" spans="1:6">
      <c r="A23" s="8"/>
      <c r="B23" s="9"/>
      <c r="C23" s="7"/>
      <c r="D23" s="6"/>
      <c r="E23" s="4" t="s">
        <v>27</v>
      </c>
      <c r="F23" s="4">
        <f>F22*1/100</f>
        <v>8385.6793680200008</v>
      </c>
    </row>
    <row r="24" spans="1:6">
      <c r="A24" s="8"/>
      <c r="B24" s="9"/>
      <c r="C24" s="7"/>
      <c r="D24" s="6"/>
      <c r="E24" s="4" t="s">
        <v>25</v>
      </c>
      <c r="F24" s="4">
        <f>F23+F22</f>
        <v>846953.61617002008</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6"/>
  <sheetViews>
    <sheetView topLeftCell="A19" workbookViewId="0">
      <selection activeCell="I5" sqref="I5"/>
    </sheetView>
  </sheetViews>
  <sheetFormatPr defaultRowHeight="15"/>
  <cols>
    <col min="1" max="1" width="9.140625" style="10"/>
    <col min="2" max="2" width="42.28515625" style="11" customWidth="1"/>
    <col min="3" max="3" width="9.5703125" style="1" bestFit="1" customWidth="1"/>
    <col min="4" max="4" width="9.140625" style="12"/>
    <col min="5" max="5" width="9.140625" style="1"/>
    <col min="6" max="6" width="19.42578125" style="13" customWidth="1"/>
    <col min="7" max="16384" width="9.140625" style="1"/>
  </cols>
  <sheetData>
    <row r="1" spans="1:6" ht="18.75">
      <c r="A1" s="23" t="s">
        <v>0</v>
      </c>
      <c r="B1" s="23"/>
      <c r="C1" s="23"/>
      <c r="D1" s="23"/>
      <c r="E1" s="23"/>
      <c r="F1" s="23"/>
    </row>
    <row r="2" spans="1:6" ht="18.75">
      <c r="A2" s="23" t="s">
        <v>1</v>
      </c>
      <c r="B2" s="23"/>
      <c r="C2" s="23"/>
      <c r="D2" s="23"/>
      <c r="E2" s="23"/>
      <c r="F2" s="23"/>
    </row>
    <row r="3" spans="1:6" ht="39" customHeight="1">
      <c r="A3" s="29" t="s">
        <v>130</v>
      </c>
      <c r="B3" s="30"/>
      <c r="C3" s="30"/>
      <c r="D3" s="30"/>
      <c r="E3" s="30"/>
      <c r="F3" s="31"/>
    </row>
    <row r="4" spans="1:6">
      <c r="A4" s="2" t="s">
        <v>4</v>
      </c>
      <c r="B4" s="2" t="s">
        <v>5</v>
      </c>
      <c r="C4" s="2" t="s">
        <v>6</v>
      </c>
      <c r="D4" s="2" t="s">
        <v>7</v>
      </c>
      <c r="E4" s="2" t="s">
        <v>8</v>
      </c>
      <c r="F4" s="2" t="s">
        <v>9</v>
      </c>
    </row>
    <row r="5" spans="1:6" ht="45">
      <c r="A5" s="4" t="s">
        <v>131</v>
      </c>
      <c r="B5" s="4" t="s">
        <v>132</v>
      </c>
      <c r="C5" s="4">
        <v>3.5046729000000001</v>
      </c>
      <c r="D5" s="4" t="s">
        <v>51</v>
      </c>
      <c r="E5" s="4">
        <v>955.89</v>
      </c>
      <c r="F5" s="4">
        <f>ROUND(C5*E5,2)</f>
        <v>3350.08</v>
      </c>
    </row>
    <row r="6" spans="1:6" ht="120">
      <c r="A6" s="16" t="s">
        <v>133</v>
      </c>
      <c r="B6" s="4" t="s">
        <v>134</v>
      </c>
      <c r="C6" s="5">
        <v>56.11</v>
      </c>
      <c r="D6" s="6" t="s">
        <v>12</v>
      </c>
      <c r="E6" s="7">
        <v>151.82</v>
      </c>
      <c r="F6" s="5">
        <f t="shared" ref="F6:F21" si="0">C6*E6</f>
        <v>8518.6201999999994</v>
      </c>
    </row>
    <row r="7" spans="1:6" ht="105">
      <c r="A7" s="16" t="s">
        <v>135</v>
      </c>
      <c r="B7" s="4" t="s">
        <v>136</v>
      </c>
      <c r="C7" s="5">
        <v>4.42</v>
      </c>
      <c r="D7" s="6" t="s">
        <v>12</v>
      </c>
      <c r="E7" s="7">
        <v>589.51</v>
      </c>
      <c r="F7" s="5">
        <f t="shared" si="0"/>
        <v>2605.6342</v>
      </c>
    </row>
    <row r="8" spans="1:6" ht="90">
      <c r="A8" s="16" t="s">
        <v>137</v>
      </c>
      <c r="B8" s="4" t="s">
        <v>138</v>
      </c>
      <c r="C8" s="5">
        <v>7.37</v>
      </c>
      <c r="D8" s="6" t="s">
        <v>12</v>
      </c>
      <c r="E8" s="7">
        <v>1756.4</v>
      </c>
      <c r="F8" s="5">
        <f t="shared" si="0"/>
        <v>12944.668000000001</v>
      </c>
    </row>
    <row r="9" spans="1:6" ht="90">
      <c r="A9" s="16" t="s">
        <v>139</v>
      </c>
      <c r="B9" s="4" t="s">
        <v>140</v>
      </c>
      <c r="C9" s="5">
        <v>6.23</v>
      </c>
      <c r="D9" s="6" t="s">
        <v>12</v>
      </c>
      <c r="E9" s="7">
        <v>4598.2299999999996</v>
      </c>
      <c r="F9" s="5">
        <f t="shared" si="0"/>
        <v>28646.972900000001</v>
      </c>
    </row>
    <row r="10" spans="1:6" ht="75">
      <c r="A10" s="16" t="s">
        <v>141</v>
      </c>
      <c r="B10" s="4" t="s">
        <v>142</v>
      </c>
      <c r="C10" s="5">
        <v>15.93</v>
      </c>
      <c r="D10" s="6" t="s">
        <v>31</v>
      </c>
      <c r="E10" s="7">
        <v>2987.47</v>
      </c>
      <c r="F10" s="5">
        <f t="shared" si="0"/>
        <v>47590.397099999995</v>
      </c>
    </row>
    <row r="11" spans="1:6" ht="90">
      <c r="A11" s="16" t="s">
        <v>143</v>
      </c>
      <c r="B11" s="4" t="s">
        <v>144</v>
      </c>
      <c r="C11" s="5">
        <v>112.22</v>
      </c>
      <c r="D11" s="6" t="s">
        <v>44</v>
      </c>
      <c r="E11" s="7">
        <v>309.16000000000003</v>
      </c>
      <c r="F11" s="5">
        <f t="shared" si="0"/>
        <v>34693.9352</v>
      </c>
    </row>
    <row r="12" spans="1:6" ht="135">
      <c r="A12" s="3" t="s">
        <v>145</v>
      </c>
      <c r="B12" s="4" t="s">
        <v>146</v>
      </c>
      <c r="C12" s="5">
        <v>8.85</v>
      </c>
      <c r="D12" s="6" t="s">
        <v>12</v>
      </c>
      <c r="E12" s="7">
        <v>6308.87</v>
      </c>
      <c r="F12" s="5">
        <f t="shared" si="0"/>
        <v>55833.499499999998</v>
      </c>
    </row>
    <row r="13" spans="1:6" ht="120">
      <c r="A13" s="4" t="s">
        <v>147</v>
      </c>
      <c r="B13" s="4" t="s">
        <v>148</v>
      </c>
      <c r="C13" s="3">
        <v>0.34399999999999997</v>
      </c>
      <c r="D13" s="4" t="s">
        <v>47</v>
      </c>
      <c r="E13" s="4">
        <v>83314.02</v>
      </c>
      <c r="F13" s="5">
        <f t="shared" si="0"/>
        <v>28660.02288</v>
      </c>
    </row>
    <row r="14" spans="1:6" ht="120">
      <c r="A14" s="3" t="s">
        <v>149</v>
      </c>
      <c r="B14" s="4" t="s">
        <v>150</v>
      </c>
      <c r="C14" s="5">
        <v>0.51600000000000001</v>
      </c>
      <c r="D14" s="6" t="s">
        <v>47</v>
      </c>
      <c r="E14" s="7">
        <v>82096.539999999994</v>
      </c>
      <c r="F14" s="5">
        <f t="shared" si="0"/>
        <v>42361.814639999997</v>
      </c>
    </row>
    <row r="15" spans="1:6" ht="60">
      <c r="A15" s="4" t="s">
        <v>151</v>
      </c>
      <c r="B15" s="4" t="s">
        <v>152</v>
      </c>
      <c r="C15" s="5">
        <v>46.47</v>
      </c>
      <c r="D15" s="4" t="s">
        <v>13</v>
      </c>
      <c r="E15" s="17">
        <v>194.5</v>
      </c>
      <c r="F15" s="5">
        <f t="shared" si="0"/>
        <v>9038.4149999999991</v>
      </c>
    </row>
    <row r="16" spans="1:6">
      <c r="A16" s="8">
        <v>11</v>
      </c>
      <c r="B16" s="9" t="s">
        <v>14</v>
      </c>
      <c r="C16" s="5"/>
      <c r="D16" s="6"/>
      <c r="E16" s="7"/>
      <c r="F16" s="5"/>
    </row>
    <row r="17" spans="1:6">
      <c r="A17" s="8" t="s">
        <v>153</v>
      </c>
      <c r="B17" s="4" t="s">
        <v>154</v>
      </c>
      <c r="C17" s="4">
        <v>16.239999999999998</v>
      </c>
      <c r="D17" s="4" t="s">
        <v>31</v>
      </c>
      <c r="E17" s="4">
        <v>744.66</v>
      </c>
      <c r="F17" s="5">
        <f t="shared" si="0"/>
        <v>12093.278399999997</v>
      </c>
    </row>
    <row r="18" spans="1:6">
      <c r="A18" s="8" t="s">
        <v>155</v>
      </c>
      <c r="B18" s="4" t="s">
        <v>156</v>
      </c>
      <c r="C18" s="4">
        <v>4.42</v>
      </c>
      <c r="D18" s="4" t="s">
        <v>31</v>
      </c>
      <c r="E18" s="4">
        <v>387.54</v>
      </c>
      <c r="F18" s="5">
        <f t="shared" si="0"/>
        <v>1712.9268</v>
      </c>
    </row>
    <row r="19" spans="1:6">
      <c r="A19" s="8" t="s">
        <v>157</v>
      </c>
      <c r="B19" s="4" t="s">
        <v>158</v>
      </c>
      <c r="C19" s="4">
        <v>13.22</v>
      </c>
      <c r="D19" s="4" t="s">
        <v>31</v>
      </c>
      <c r="E19" s="4">
        <v>342.9</v>
      </c>
      <c r="F19" s="5">
        <f t="shared" si="0"/>
        <v>4533.1379999999999</v>
      </c>
    </row>
    <row r="20" spans="1:6">
      <c r="A20" s="8" t="s">
        <v>159</v>
      </c>
      <c r="B20" s="4" t="s">
        <v>160</v>
      </c>
      <c r="C20" s="4">
        <v>23.3</v>
      </c>
      <c r="D20" s="4" t="s">
        <v>31</v>
      </c>
      <c r="E20" s="4">
        <v>570.94000000000005</v>
      </c>
      <c r="F20" s="5">
        <f t="shared" si="0"/>
        <v>13302.902000000002</v>
      </c>
    </row>
    <row r="21" spans="1:6">
      <c r="A21" s="8" t="s">
        <v>161</v>
      </c>
      <c r="B21" s="4" t="s">
        <v>24</v>
      </c>
      <c r="C21" s="4">
        <v>56.1</v>
      </c>
      <c r="D21" s="4" t="s">
        <v>31</v>
      </c>
      <c r="E21" s="4">
        <v>117.54</v>
      </c>
      <c r="F21" s="5">
        <f t="shared" si="0"/>
        <v>6593.9940000000006</v>
      </c>
    </row>
    <row r="22" spans="1:6">
      <c r="A22" s="8"/>
      <c r="B22" s="9"/>
      <c r="C22" s="7"/>
      <c r="D22" s="6"/>
      <c r="E22" s="7" t="s">
        <v>25</v>
      </c>
      <c r="F22" s="5">
        <f>SUM(F5:F21)</f>
        <v>312480.29882000003</v>
      </c>
    </row>
    <row r="23" spans="1:6" ht="30">
      <c r="A23" s="8"/>
      <c r="B23" s="9"/>
      <c r="C23" s="7"/>
      <c r="D23" s="6"/>
      <c r="E23" s="4" t="s">
        <v>26</v>
      </c>
      <c r="F23" s="4">
        <f>F22*18/100</f>
        <v>56246.45378760001</v>
      </c>
    </row>
    <row r="24" spans="1:6">
      <c r="A24" s="8"/>
      <c r="B24" s="9"/>
      <c r="C24" s="7"/>
      <c r="D24" s="6"/>
      <c r="E24" s="4"/>
      <c r="F24" s="4">
        <f>F23+F22</f>
        <v>368726.75260760006</v>
      </c>
    </row>
    <row r="25" spans="1:6" ht="30">
      <c r="A25" s="8"/>
      <c r="B25" s="9"/>
      <c r="C25" s="7"/>
      <c r="D25" s="6"/>
      <c r="E25" s="4" t="s">
        <v>27</v>
      </c>
      <c r="F25" s="4">
        <f>F24*1/100</f>
        <v>3687.2675260760006</v>
      </c>
    </row>
    <row r="26" spans="1:6">
      <c r="A26" s="8"/>
      <c r="B26" s="9"/>
      <c r="C26" s="7"/>
      <c r="D26" s="6"/>
      <c r="E26" s="4" t="s">
        <v>25</v>
      </c>
      <c r="F26" s="4">
        <f>F25+F24</f>
        <v>372414.02013367607</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9"/>
  <sheetViews>
    <sheetView topLeftCell="A10" workbookViewId="0">
      <selection activeCell="C5" sqref="C5"/>
    </sheetView>
  </sheetViews>
  <sheetFormatPr defaultRowHeight="15"/>
  <cols>
    <col min="1" max="1" width="9.140625" style="10"/>
    <col min="2" max="2" width="42.28515625" style="11" customWidth="1"/>
    <col min="3" max="3" width="9.5703125" style="1" bestFit="1" customWidth="1"/>
    <col min="4" max="4" width="9.140625" style="12"/>
    <col min="5" max="5" width="9.140625" style="1"/>
    <col min="6" max="6" width="19.42578125" style="13" customWidth="1"/>
    <col min="7" max="16384" width="9.140625" style="1"/>
  </cols>
  <sheetData>
    <row r="1" spans="1:6" ht="18.75">
      <c r="A1" s="23" t="s">
        <v>0</v>
      </c>
      <c r="B1" s="23"/>
      <c r="C1" s="23"/>
      <c r="D1" s="23"/>
      <c r="E1" s="23"/>
      <c r="F1" s="23"/>
    </row>
    <row r="2" spans="1:6" ht="18.75">
      <c r="A2" s="23" t="s">
        <v>1</v>
      </c>
      <c r="B2" s="23"/>
      <c r="C2" s="23"/>
      <c r="D2" s="23"/>
      <c r="E2" s="23"/>
      <c r="F2" s="23"/>
    </row>
    <row r="3" spans="1:6" ht="57.75" customHeight="1">
      <c r="A3" s="29" t="s">
        <v>162</v>
      </c>
      <c r="B3" s="30"/>
      <c r="C3" s="30"/>
      <c r="D3" s="30"/>
      <c r="E3" s="30"/>
      <c r="F3" s="31"/>
    </row>
    <row r="4" spans="1:6">
      <c r="A4" s="2" t="s">
        <v>4</v>
      </c>
      <c r="B4" s="2" t="s">
        <v>5</v>
      </c>
      <c r="C4" s="2" t="s">
        <v>6</v>
      </c>
      <c r="D4" s="2" t="s">
        <v>7</v>
      </c>
      <c r="E4" s="2" t="s">
        <v>8</v>
      </c>
      <c r="F4" s="2" t="s">
        <v>9</v>
      </c>
    </row>
    <row r="5" spans="1:6" ht="165">
      <c r="A5" s="4" t="s">
        <v>163</v>
      </c>
      <c r="B5" s="4" t="s">
        <v>30</v>
      </c>
      <c r="C5" s="4">
        <v>49.94</v>
      </c>
      <c r="D5" s="4" t="s">
        <v>31</v>
      </c>
      <c r="E5" s="4">
        <v>167.33</v>
      </c>
      <c r="F5" s="4">
        <f>C5*E5</f>
        <v>8356.4601999999995</v>
      </c>
    </row>
    <row r="6" spans="1:6" ht="75">
      <c r="A6" s="4" t="s">
        <v>164</v>
      </c>
      <c r="B6" s="4" t="s">
        <v>165</v>
      </c>
      <c r="C6" s="4">
        <v>12.43</v>
      </c>
      <c r="D6" s="4" t="s">
        <v>31</v>
      </c>
      <c r="E6" s="4">
        <v>347.85</v>
      </c>
      <c r="F6" s="4">
        <f>C6*E6</f>
        <v>4323.7754999999997</v>
      </c>
    </row>
    <row r="7" spans="1:6" ht="45">
      <c r="A7" s="4" t="s">
        <v>166</v>
      </c>
      <c r="B7" s="4" t="s">
        <v>167</v>
      </c>
      <c r="C7" s="4">
        <v>1.46</v>
      </c>
      <c r="D7" s="4" t="s">
        <v>31</v>
      </c>
      <c r="E7" s="4">
        <v>5989.72</v>
      </c>
      <c r="F7" s="4">
        <f t="shared" ref="F7:F14" si="0">C7*E7</f>
        <v>8744.9912000000004</v>
      </c>
    </row>
    <row r="8" spans="1:6" ht="135">
      <c r="A8" s="4" t="s">
        <v>168</v>
      </c>
      <c r="B8" s="4" t="s">
        <v>169</v>
      </c>
      <c r="C8" s="4">
        <v>245.53</v>
      </c>
      <c r="D8" s="4" t="s">
        <v>44</v>
      </c>
      <c r="E8" s="4">
        <v>798</v>
      </c>
      <c r="F8" s="4">
        <f t="shared" si="0"/>
        <v>195932.94</v>
      </c>
    </row>
    <row r="9" spans="1:6" ht="120">
      <c r="A9" s="4" t="s">
        <v>170</v>
      </c>
      <c r="B9" s="4" t="s">
        <v>171</v>
      </c>
      <c r="C9" s="4">
        <v>51.02</v>
      </c>
      <c r="D9" s="4" t="s">
        <v>44</v>
      </c>
      <c r="E9" s="4">
        <v>1289.6199999999999</v>
      </c>
      <c r="F9" s="4">
        <f t="shared" si="0"/>
        <v>65796.412400000001</v>
      </c>
    </row>
    <row r="10" spans="1:6">
      <c r="A10" s="4">
        <v>6</v>
      </c>
      <c r="B10" s="4" t="s">
        <v>49</v>
      </c>
      <c r="C10" s="4"/>
      <c r="D10" s="4"/>
      <c r="E10" s="4"/>
      <c r="F10" s="4">
        <f t="shared" si="0"/>
        <v>0</v>
      </c>
    </row>
    <row r="11" spans="1:6">
      <c r="A11" s="4" t="s">
        <v>15</v>
      </c>
      <c r="B11" s="4" t="s">
        <v>172</v>
      </c>
      <c r="C11" s="4">
        <v>0.63</v>
      </c>
      <c r="D11" s="4" t="s">
        <v>31</v>
      </c>
      <c r="E11" s="4">
        <v>744.66</v>
      </c>
      <c r="F11" s="4">
        <f t="shared" si="0"/>
        <v>469.13579999999996</v>
      </c>
    </row>
    <row r="12" spans="1:6">
      <c r="A12" s="4" t="s">
        <v>17</v>
      </c>
      <c r="B12" s="4" t="s">
        <v>173</v>
      </c>
      <c r="C12" s="4">
        <v>12.43</v>
      </c>
      <c r="D12" s="4" t="s">
        <v>31</v>
      </c>
      <c r="E12" s="4">
        <v>342.9</v>
      </c>
      <c r="F12" s="4">
        <f t="shared" si="0"/>
        <v>4262.2469999999994</v>
      </c>
    </row>
    <row r="13" spans="1:6">
      <c r="A13" s="4" t="s">
        <v>19</v>
      </c>
      <c r="B13" s="4" t="s">
        <v>174</v>
      </c>
      <c r="C13" s="4">
        <v>1.26</v>
      </c>
      <c r="D13" s="4" t="s">
        <v>51</v>
      </c>
      <c r="E13" s="4">
        <f>E12</f>
        <v>342.9</v>
      </c>
      <c r="F13" s="4">
        <f t="shared" si="0"/>
        <v>432.05399999999997</v>
      </c>
    </row>
    <row r="14" spans="1:6">
      <c r="A14" s="4" t="s">
        <v>21</v>
      </c>
      <c r="B14" s="4" t="s">
        <v>24</v>
      </c>
      <c r="C14" s="4">
        <v>49.94</v>
      </c>
      <c r="D14" s="4" t="s">
        <v>31</v>
      </c>
      <c r="E14" s="4">
        <v>117.54</v>
      </c>
      <c r="F14" s="4">
        <f t="shared" si="0"/>
        <v>5869.9476000000004</v>
      </c>
    </row>
    <row r="15" spans="1:6">
      <c r="A15" s="8"/>
      <c r="B15" s="9"/>
      <c r="C15" s="7"/>
      <c r="D15" s="6"/>
      <c r="E15" s="7" t="s">
        <v>25</v>
      </c>
      <c r="F15" s="5">
        <f>SUM(F5:F14)</f>
        <v>294187.96369999996</v>
      </c>
    </row>
    <row r="16" spans="1:6" ht="30">
      <c r="A16" s="8"/>
      <c r="B16" s="9"/>
      <c r="C16" s="7"/>
      <c r="D16" s="6"/>
      <c r="E16" s="4" t="s">
        <v>26</v>
      </c>
      <c r="F16" s="4">
        <f>F15*18/100</f>
        <v>52953.833465999996</v>
      </c>
    </row>
    <row r="17" spans="1:6">
      <c r="A17" s="8"/>
      <c r="B17" s="9"/>
      <c r="C17" s="7"/>
      <c r="D17" s="6"/>
      <c r="E17" s="4"/>
      <c r="F17" s="4">
        <f>F16+F15</f>
        <v>347141.79716599995</v>
      </c>
    </row>
    <row r="18" spans="1:6" ht="30">
      <c r="A18" s="8"/>
      <c r="B18" s="9"/>
      <c r="C18" s="7"/>
      <c r="D18" s="6"/>
      <c r="E18" s="4" t="s">
        <v>27</v>
      </c>
      <c r="F18" s="4">
        <f>F17*1/100</f>
        <v>3471.4179716599992</v>
      </c>
    </row>
    <row r="19" spans="1:6">
      <c r="A19" s="8"/>
      <c r="B19" s="9"/>
      <c r="C19" s="7"/>
      <c r="D19" s="6"/>
      <c r="E19" s="4" t="s">
        <v>25</v>
      </c>
      <c r="F19" s="4">
        <f>F18+F17</f>
        <v>350613.21513765992</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10"/>
  <sheetViews>
    <sheetView topLeftCell="A7" workbookViewId="0">
      <selection activeCell="D22" sqref="D22"/>
    </sheetView>
  </sheetViews>
  <sheetFormatPr defaultColWidth="16.28515625" defaultRowHeight="15"/>
  <cols>
    <col min="1" max="1" width="10" style="18" customWidth="1"/>
    <col min="2" max="2" width="32.7109375" style="18" customWidth="1"/>
    <col min="3" max="3" width="14.42578125" style="18" customWidth="1"/>
    <col min="4" max="4" width="14.140625" style="18" customWidth="1"/>
    <col min="5" max="16384" width="16.28515625" style="18"/>
  </cols>
  <sheetData>
    <row r="1" spans="1:6" ht="18.75">
      <c r="A1" s="23" t="s">
        <v>0</v>
      </c>
      <c r="B1" s="23"/>
      <c r="C1" s="23"/>
      <c r="D1" s="23"/>
      <c r="E1" s="23"/>
      <c r="F1" s="23"/>
    </row>
    <row r="2" spans="1:6" ht="18.75">
      <c r="A2" s="23" t="s">
        <v>1</v>
      </c>
      <c r="B2" s="23"/>
      <c r="C2" s="23"/>
      <c r="D2" s="23"/>
      <c r="E2" s="23"/>
      <c r="F2" s="23"/>
    </row>
    <row r="3" spans="1:6" ht="36.75" customHeight="1">
      <c r="A3" s="32" t="s">
        <v>175</v>
      </c>
      <c r="B3" s="32"/>
      <c r="C3" s="32"/>
      <c r="D3" s="32"/>
      <c r="E3" s="32"/>
      <c r="F3" s="32"/>
    </row>
    <row r="4" spans="1:6">
      <c r="A4" s="19" t="s">
        <v>176</v>
      </c>
      <c r="B4" s="19" t="s">
        <v>177</v>
      </c>
      <c r="C4" s="19" t="s">
        <v>178</v>
      </c>
      <c r="D4" s="19" t="s">
        <v>7</v>
      </c>
      <c r="E4" s="19" t="s">
        <v>8</v>
      </c>
      <c r="F4" s="19" t="s">
        <v>9</v>
      </c>
    </row>
    <row r="5" spans="1:6" ht="49.5" customHeight="1">
      <c r="A5" s="7">
        <v>1</v>
      </c>
      <c r="B5" s="9" t="s">
        <v>179</v>
      </c>
      <c r="C5" s="7">
        <v>20</v>
      </c>
      <c r="D5" s="7" t="s">
        <v>180</v>
      </c>
      <c r="E5" s="7">
        <v>9500</v>
      </c>
      <c r="F5" s="7">
        <f>C5*E5</f>
        <v>190000</v>
      </c>
    </row>
    <row r="6" spans="1:6" ht="24" customHeight="1">
      <c r="A6" s="20"/>
      <c r="B6" s="33" t="s">
        <v>25</v>
      </c>
      <c r="C6" s="33"/>
      <c r="D6" s="33"/>
      <c r="E6" s="33"/>
      <c r="F6" s="7">
        <v>190000</v>
      </c>
    </row>
    <row r="7" spans="1:6" s="1" customFormat="1" ht="18.75" customHeight="1">
      <c r="A7" s="4"/>
      <c r="B7" s="4"/>
      <c r="C7" s="4"/>
      <c r="D7" s="4"/>
      <c r="E7" s="4" t="s">
        <v>26</v>
      </c>
      <c r="F7" s="4">
        <f>F6*18/100</f>
        <v>34200</v>
      </c>
    </row>
    <row r="8" spans="1:6" s="1" customFormat="1" ht="18.75" customHeight="1">
      <c r="A8" s="4"/>
      <c r="B8" s="4"/>
      <c r="C8" s="4"/>
      <c r="D8" s="4"/>
      <c r="E8" s="4"/>
      <c r="F8" s="4">
        <f>F7+F6</f>
        <v>224200</v>
      </c>
    </row>
    <row r="9" spans="1:6" s="1" customFormat="1" ht="18.75" customHeight="1">
      <c r="A9" s="4"/>
      <c r="B9" s="4"/>
      <c r="C9" s="4"/>
      <c r="D9" s="4"/>
      <c r="E9" s="4" t="s">
        <v>27</v>
      </c>
      <c r="F9" s="4">
        <f>F8*1/100</f>
        <v>2242</v>
      </c>
    </row>
    <row r="10" spans="1:6" s="1" customFormat="1" ht="18.75" customHeight="1">
      <c r="A10" s="4"/>
      <c r="B10" s="4"/>
      <c r="C10" s="4"/>
      <c r="D10" s="4"/>
      <c r="E10" s="4" t="s">
        <v>25</v>
      </c>
      <c r="F10" s="4">
        <f>F9+F8</f>
        <v>226442</v>
      </c>
    </row>
  </sheetData>
  <mergeCells count="4">
    <mergeCell ref="A1:F1"/>
    <mergeCell ref="A2:F2"/>
    <mergeCell ref="A3:F3"/>
    <mergeCell ref="B6:E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21"/>
  <sheetViews>
    <sheetView topLeftCell="A13" workbookViewId="0">
      <selection activeCell="F21" sqref="F21"/>
    </sheetView>
  </sheetViews>
  <sheetFormatPr defaultRowHeight="15"/>
  <cols>
    <col min="1" max="1" width="8.85546875" style="10" customWidth="1"/>
    <col min="2" max="2" width="42.85546875" style="11" customWidth="1"/>
    <col min="3" max="3" width="13.7109375" style="1" bestFit="1" customWidth="1"/>
    <col min="4" max="4" width="9.140625" style="12"/>
    <col min="5" max="5" width="12.140625" style="1" customWidth="1"/>
    <col min="6" max="6" width="16.42578125" style="13" customWidth="1"/>
    <col min="7" max="7" width="22.140625" style="1" hidden="1" customWidth="1"/>
    <col min="8" max="16384" width="9.140625" style="1"/>
  </cols>
  <sheetData>
    <row r="1" spans="1:9" ht="18.75">
      <c r="A1" s="23" t="s">
        <v>0</v>
      </c>
      <c r="B1" s="23"/>
      <c r="C1" s="23"/>
      <c r="D1" s="23"/>
      <c r="E1" s="23"/>
      <c r="F1" s="23"/>
    </row>
    <row r="2" spans="1:9" ht="18.75">
      <c r="A2" s="23" t="s">
        <v>1</v>
      </c>
      <c r="B2" s="23"/>
      <c r="C2" s="23"/>
      <c r="D2" s="23"/>
      <c r="E2" s="23"/>
      <c r="F2" s="23"/>
    </row>
    <row r="3" spans="1:9" ht="59.25" customHeight="1">
      <c r="A3" s="24" t="s">
        <v>2</v>
      </c>
      <c r="B3" s="24"/>
      <c r="C3" s="24"/>
      <c r="D3" s="24"/>
      <c r="E3" s="24"/>
      <c r="F3" s="24"/>
      <c r="I3" s="1" t="s">
        <v>3</v>
      </c>
    </row>
    <row r="4" spans="1:9">
      <c r="A4" s="2" t="s">
        <v>4</v>
      </c>
      <c r="B4" s="2" t="s">
        <v>5</v>
      </c>
      <c r="C4" s="2" t="s">
        <v>6</v>
      </c>
      <c r="D4" s="2" t="s">
        <v>7</v>
      </c>
      <c r="E4" s="2" t="s">
        <v>8</v>
      </c>
      <c r="F4" s="2" t="s">
        <v>9</v>
      </c>
    </row>
    <row r="5" spans="1:9" ht="120">
      <c r="A5" s="3" t="str">
        <f>[2]Sheet1!A5</f>
        <v>1.            5.1.1</v>
      </c>
      <c r="B5" s="4" t="str">
        <f>[2]Sheet1!B5</f>
        <v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v>
      </c>
      <c r="C5" s="5">
        <v>43.75</v>
      </c>
      <c r="D5" s="6" t="str">
        <f>D7</f>
        <v>M3</v>
      </c>
      <c r="E5" s="7">
        <f>[2]Sheet1!I9</f>
        <v>151.82</v>
      </c>
      <c r="F5" s="5">
        <f>C5*E5</f>
        <v>6642.125</v>
      </c>
      <c r="G5" s="5">
        <f t="shared" ref="G5:G10" si="0">C5*E5</f>
        <v>6642.125</v>
      </c>
    </row>
    <row r="6" spans="1:9" ht="90">
      <c r="A6" s="3" t="s">
        <v>10</v>
      </c>
      <c r="B6" s="4" t="s">
        <v>11</v>
      </c>
      <c r="C6" s="5">
        <v>127.44</v>
      </c>
      <c r="D6" s="6" t="str">
        <f>D8</f>
        <v>M3</v>
      </c>
      <c r="E6" s="7">
        <v>55.28</v>
      </c>
      <c r="F6" s="5">
        <f t="shared" ref="F6:F16" si="1">C6*E6</f>
        <v>7044.8832000000002</v>
      </c>
      <c r="G6" s="5">
        <f t="shared" si="0"/>
        <v>7044.8832000000002</v>
      </c>
    </row>
    <row r="7" spans="1:9" ht="120">
      <c r="A7" s="3" t="str">
        <f>[2]Sheet1!A14</f>
        <v>2  4/M004</v>
      </c>
      <c r="B7" s="4" t="str">
        <f>[2]Sheet1!B14</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5">
        <f>[2]Sheet1!G19</f>
        <v>21.88</v>
      </c>
      <c r="D7" s="6" t="s">
        <v>12</v>
      </c>
      <c r="E7" s="7">
        <f>[2]Sheet1!I19</f>
        <v>347.85</v>
      </c>
      <c r="F7" s="5">
        <f t="shared" si="1"/>
        <v>7610.9580000000005</v>
      </c>
      <c r="G7" s="5">
        <f t="shared" si="0"/>
        <v>7610.9580000000005</v>
      </c>
    </row>
    <row r="8" spans="1:9" ht="90">
      <c r="A8" s="3" t="str">
        <f>[2]Sheet1!A20</f>
        <v>3
 5.6.8
WRD</v>
      </c>
      <c r="B8" s="4" t="str">
        <f>[2]Sheet1!B20</f>
        <v>Supplying and laying (properly as per design and drawing) rip-rap with good  quality of boulders duly packed including the cost of materials, royalty all taxes etc. but excluding the cost of carriage all complete as per specification and direction of E/I.</v>
      </c>
      <c r="C8" s="5">
        <f>[2]Sheet1!G25</f>
        <v>52.76</v>
      </c>
      <c r="D8" s="6" t="s">
        <v>12</v>
      </c>
      <c r="E8" s="7">
        <f>[2]Sheet1!I25</f>
        <v>1756.4</v>
      </c>
      <c r="F8" s="5">
        <f t="shared" si="1"/>
        <v>92667.664000000004</v>
      </c>
      <c r="G8" s="5">
        <f t="shared" si="0"/>
        <v>92667.664000000004</v>
      </c>
    </row>
    <row r="9" spans="1:9" ht="90">
      <c r="A9" s="3" t="str">
        <f>[2]Sheet1!A26</f>
        <v>4
 5.3.1.1</v>
      </c>
      <c r="B9" s="4" t="str">
        <f>[2]Sheet1!B26</f>
        <v>Providing and laying in position cement concrete of specified grade excluding the cost of centering and shuttering - All work up to plinth level
1:1.5:3 (1 Cement : 1.5 coarse sand zone(III): 3 graded stone aggregate 20mm nominal size)</v>
      </c>
      <c r="C9" s="5">
        <f>[2]Sheet1!G31</f>
        <v>64.34</v>
      </c>
      <c r="D9" s="6" t="s">
        <v>12</v>
      </c>
      <c r="E9" s="5">
        <f>[2]Sheet1!I31</f>
        <v>4961.7299999999996</v>
      </c>
      <c r="F9" s="5">
        <f t="shared" si="1"/>
        <v>319237.70819999999</v>
      </c>
      <c r="G9" s="5">
        <f t="shared" si="0"/>
        <v>319237.70819999999</v>
      </c>
    </row>
    <row r="10" spans="1:9" ht="60">
      <c r="A10" s="3" t="str">
        <f>[2]Sheet1!A32</f>
        <v>5
5.3.17.1</v>
      </c>
      <c r="B10" s="4" t="str">
        <f>[2]Sheet1!B32</f>
        <v>Centering and Shuttering including strutting, propping etc and removal of from for  
 Foundation , footing , bases of columns etc for mass concrete.</v>
      </c>
      <c r="C10" s="5">
        <f>[2]Sheet1!G35</f>
        <v>41.54</v>
      </c>
      <c r="D10" s="6" t="s">
        <v>13</v>
      </c>
      <c r="E10" s="5">
        <f>[2]Sheet1!I35</f>
        <v>194.5</v>
      </c>
      <c r="F10" s="5">
        <f t="shared" si="1"/>
        <v>8079.53</v>
      </c>
      <c r="G10" s="5">
        <f t="shared" si="0"/>
        <v>8079.53</v>
      </c>
    </row>
    <row r="11" spans="1:9">
      <c r="A11" s="8">
        <v>6</v>
      </c>
      <c r="B11" s="9" t="s">
        <v>14</v>
      </c>
      <c r="C11" s="7"/>
      <c r="D11" s="6"/>
      <c r="E11" s="7"/>
      <c r="F11" s="5">
        <f t="shared" si="1"/>
        <v>0</v>
      </c>
      <c r="G11" s="5"/>
    </row>
    <row r="12" spans="1:9">
      <c r="A12" s="4" t="s">
        <v>15</v>
      </c>
      <c r="B12" s="4" t="s">
        <v>16</v>
      </c>
      <c r="C12" s="4">
        <f>[2]Sheet1!G37</f>
        <v>27.67</v>
      </c>
      <c r="D12" s="4" t="s">
        <v>12</v>
      </c>
      <c r="E12" s="4">
        <v>848.82</v>
      </c>
      <c r="F12" s="5">
        <f t="shared" si="1"/>
        <v>23486.849400000003</v>
      </c>
      <c r="G12" s="5">
        <f>C12*E12</f>
        <v>23486.849400000003</v>
      </c>
    </row>
    <row r="13" spans="1:9">
      <c r="A13" s="4" t="s">
        <v>17</v>
      </c>
      <c r="B13" s="4" t="s">
        <v>18</v>
      </c>
      <c r="C13" s="4">
        <f>[2]Sheet1!G38</f>
        <v>21.88</v>
      </c>
      <c r="D13" s="4" t="s">
        <v>12</v>
      </c>
      <c r="E13" s="4">
        <v>447.06</v>
      </c>
      <c r="F13" s="5">
        <f t="shared" si="1"/>
        <v>9781.6728000000003</v>
      </c>
      <c r="G13" s="5">
        <f>C13*E13</f>
        <v>9781.6728000000003</v>
      </c>
    </row>
    <row r="14" spans="1:9">
      <c r="A14" s="4" t="s">
        <v>19</v>
      </c>
      <c r="B14" s="4" t="s">
        <v>20</v>
      </c>
      <c r="C14" s="4">
        <f>[2]Sheet1!G39</f>
        <v>52.76</v>
      </c>
      <c r="D14" s="4" t="s">
        <v>12</v>
      </c>
      <c r="E14" s="4">
        <v>679.66</v>
      </c>
      <c r="F14" s="5">
        <f t="shared" si="1"/>
        <v>35858.861599999997</v>
      </c>
      <c r="G14" s="5">
        <f>C14*E14</f>
        <v>35858.861599999997</v>
      </c>
    </row>
    <row r="15" spans="1:9">
      <c r="A15" s="4" t="s">
        <v>21</v>
      </c>
      <c r="B15" s="4" t="s">
        <v>22</v>
      </c>
      <c r="C15" s="4">
        <f>[2]Sheet1!G40</f>
        <v>55.33</v>
      </c>
      <c r="D15" s="4" t="s">
        <v>12</v>
      </c>
      <c r="E15" s="4">
        <v>447.06</v>
      </c>
      <c r="F15" s="5">
        <f t="shared" si="1"/>
        <v>24735.8298</v>
      </c>
      <c r="G15" s="5">
        <f>C15*E15</f>
        <v>24735.8298</v>
      </c>
    </row>
    <row r="16" spans="1:9">
      <c r="A16" s="4" t="s">
        <v>23</v>
      </c>
      <c r="B16" s="4" t="s">
        <v>24</v>
      </c>
      <c r="C16" s="4">
        <f>[2]Sheet1!G41</f>
        <v>97.47999999999999</v>
      </c>
      <c r="D16" s="4" t="s">
        <v>12</v>
      </c>
      <c r="E16" s="4">
        <v>117.54</v>
      </c>
      <c r="F16" s="5">
        <f t="shared" si="1"/>
        <v>11457.799199999999</v>
      </c>
      <c r="G16" s="5">
        <f>C16*E16</f>
        <v>11457.799199999999</v>
      </c>
    </row>
    <row r="17" spans="1:6">
      <c r="A17" s="4"/>
      <c r="B17" s="4"/>
      <c r="C17" s="4"/>
      <c r="D17" s="4"/>
      <c r="E17" s="4" t="s">
        <v>25</v>
      </c>
      <c r="F17" s="4">
        <f>SUM(F5:F16)</f>
        <v>546603.88120000006</v>
      </c>
    </row>
    <row r="18" spans="1:6">
      <c r="A18" s="8"/>
      <c r="B18" s="9"/>
      <c r="C18" s="7"/>
      <c r="D18" s="6"/>
      <c r="E18" s="4" t="s">
        <v>26</v>
      </c>
      <c r="F18" s="4">
        <f>F17*18/100</f>
        <v>98388.698616000009</v>
      </c>
    </row>
    <row r="19" spans="1:6">
      <c r="A19" s="8"/>
      <c r="B19" s="9"/>
      <c r="C19" s="7"/>
      <c r="D19" s="6"/>
      <c r="E19" s="4"/>
      <c r="F19" s="4">
        <f>F18+F17</f>
        <v>644992.57981600007</v>
      </c>
    </row>
    <row r="20" spans="1:6">
      <c r="A20" s="8"/>
      <c r="B20" s="9"/>
      <c r="C20" s="7"/>
      <c r="D20" s="6"/>
      <c r="E20" s="4" t="s">
        <v>27</v>
      </c>
      <c r="F20" s="4">
        <f>F19*1/100</f>
        <v>6449.9257981600003</v>
      </c>
    </row>
    <row r="21" spans="1:6">
      <c r="A21" s="8"/>
      <c r="B21" s="9"/>
      <c r="C21" s="7"/>
      <c r="D21" s="6"/>
      <c r="E21" s="4" t="s">
        <v>25</v>
      </c>
      <c r="F21" s="4">
        <f>F20+F19</f>
        <v>651442.50561416009</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4"/>
  <sheetViews>
    <sheetView topLeftCell="A16" workbookViewId="0">
      <selection sqref="A1:XFD1048576"/>
    </sheetView>
  </sheetViews>
  <sheetFormatPr defaultRowHeight="15"/>
  <cols>
    <col min="1" max="1" width="9.140625" style="10"/>
    <col min="2" max="2" width="42.85546875" style="11" customWidth="1"/>
    <col min="3" max="4" width="0" style="1" hidden="1" customWidth="1"/>
    <col min="5" max="5" width="9.140625" style="1"/>
    <col min="6" max="6" width="9.140625" style="12"/>
    <col min="7" max="7" width="9.140625" style="1"/>
    <col min="8" max="8" width="16.42578125" style="13" customWidth="1"/>
    <col min="9" max="16384" width="9.140625" style="1"/>
  </cols>
  <sheetData>
    <row r="1" spans="1:8" ht="18.75">
      <c r="A1" s="23" t="s">
        <v>0</v>
      </c>
      <c r="B1" s="23"/>
      <c r="C1" s="23"/>
      <c r="D1" s="23"/>
      <c r="E1" s="23"/>
      <c r="F1" s="23"/>
      <c r="G1" s="23"/>
      <c r="H1" s="23"/>
    </row>
    <row r="2" spans="1:8" ht="18.75">
      <c r="A2" s="23" t="s">
        <v>1</v>
      </c>
      <c r="B2" s="23"/>
      <c r="C2" s="23"/>
      <c r="D2" s="23"/>
      <c r="E2" s="23"/>
      <c r="F2" s="23"/>
      <c r="G2" s="23"/>
      <c r="H2" s="23"/>
    </row>
    <row r="3" spans="1:8" ht="60" customHeight="1">
      <c r="A3" s="24" t="s">
        <v>28</v>
      </c>
      <c r="B3" s="24"/>
      <c r="C3" s="24"/>
      <c r="D3" s="24"/>
      <c r="E3" s="24"/>
      <c r="F3" s="24"/>
      <c r="G3" s="24"/>
      <c r="H3" s="24"/>
    </row>
    <row r="4" spans="1:8">
      <c r="A4" s="2" t="s">
        <v>4</v>
      </c>
      <c r="B4" s="2" t="s">
        <v>5</v>
      </c>
      <c r="C4" s="2" t="s">
        <v>6</v>
      </c>
      <c r="D4" s="2"/>
      <c r="E4" s="2" t="s">
        <v>6</v>
      </c>
      <c r="F4" s="2" t="s">
        <v>7</v>
      </c>
      <c r="G4" s="2" t="s">
        <v>8</v>
      </c>
      <c r="H4" s="2" t="s">
        <v>9</v>
      </c>
    </row>
    <row r="5" spans="1:8" ht="165">
      <c r="A5" s="4" t="s">
        <v>29</v>
      </c>
      <c r="B5" s="4" t="s">
        <v>30</v>
      </c>
      <c r="C5" s="4">
        <v>37.880000000000003</v>
      </c>
      <c r="D5" s="4">
        <v>64.099999999999994</v>
      </c>
      <c r="E5" s="4">
        <v>101.48</v>
      </c>
      <c r="F5" s="4" t="s">
        <v>31</v>
      </c>
      <c r="G5" s="4">
        <v>151.82</v>
      </c>
      <c r="H5" s="4">
        <f>E5*G5</f>
        <v>15406.693600000001</v>
      </c>
    </row>
    <row r="6" spans="1:8" ht="120">
      <c r="A6" s="4" t="s">
        <v>32</v>
      </c>
      <c r="B6" s="4" t="s">
        <v>33</v>
      </c>
      <c r="C6" s="4">
        <v>7.98</v>
      </c>
      <c r="D6" s="4">
        <v>2.4500000000000002</v>
      </c>
      <c r="E6" s="4">
        <f t="shared" ref="E6:E19" si="0">C6+D6</f>
        <v>10.43</v>
      </c>
      <c r="F6" s="4" t="s">
        <v>31</v>
      </c>
      <c r="G6" s="4">
        <v>347.85</v>
      </c>
      <c r="H6" s="4">
        <f t="shared" ref="H6:H19" si="1">E6*G6</f>
        <v>3628.0754999999999</v>
      </c>
    </row>
    <row r="7" spans="1:8" ht="90">
      <c r="A7" s="4" t="s">
        <v>34</v>
      </c>
      <c r="B7" s="4" t="s">
        <v>35</v>
      </c>
      <c r="C7" s="4">
        <v>20.440000000000001</v>
      </c>
      <c r="D7" s="4">
        <v>6.27</v>
      </c>
      <c r="E7" s="4">
        <f t="shared" si="0"/>
        <v>26.71</v>
      </c>
      <c r="F7" s="4" t="s">
        <v>31</v>
      </c>
      <c r="G7" s="4">
        <v>1756.4</v>
      </c>
      <c r="H7" s="4">
        <f t="shared" si="1"/>
        <v>46913.444000000003</v>
      </c>
    </row>
    <row r="8" spans="1:8" ht="90">
      <c r="A8" s="4" t="s">
        <v>36</v>
      </c>
      <c r="B8" s="4" t="s">
        <v>37</v>
      </c>
      <c r="C8" s="4">
        <v>24.92</v>
      </c>
      <c r="D8" s="4">
        <v>0</v>
      </c>
      <c r="E8" s="4">
        <f t="shared" si="0"/>
        <v>24.92</v>
      </c>
      <c r="F8" s="4" t="s">
        <v>31</v>
      </c>
      <c r="G8" s="4">
        <v>4961.7299999999996</v>
      </c>
      <c r="H8" s="4">
        <f t="shared" si="1"/>
        <v>123646.3116</v>
      </c>
    </row>
    <row r="9" spans="1:8" ht="135">
      <c r="A9" s="4" t="s">
        <v>38</v>
      </c>
      <c r="B9" s="4" t="s">
        <v>39</v>
      </c>
      <c r="C9" s="4">
        <v>0</v>
      </c>
      <c r="D9" s="4">
        <v>18.52</v>
      </c>
      <c r="E9" s="4">
        <f t="shared" si="0"/>
        <v>18.52</v>
      </c>
      <c r="F9" s="4" t="s">
        <v>31</v>
      </c>
      <c r="G9" s="4">
        <v>6082.45</v>
      </c>
      <c r="H9" s="4">
        <f t="shared" si="1"/>
        <v>112646.97399999999</v>
      </c>
    </row>
    <row r="10" spans="1:8" ht="135">
      <c r="A10" s="4" t="s">
        <v>40</v>
      </c>
      <c r="B10" s="4" t="s">
        <v>41</v>
      </c>
      <c r="C10" s="4">
        <v>0</v>
      </c>
      <c r="D10" s="4">
        <v>7.65</v>
      </c>
      <c r="E10" s="4">
        <f t="shared" si="0"/>
        <v>7.65</v>
      </c>
      <c r="F10" s="4" t="s">
        <v>31</v>
      </c>
      <c r="G10" s="4">
        <v>6308.87</v>
      </c>
      <c r="H10" s="4">
        <f t="shared" si="1"/>
        <v>48262.855499999998</v>
      </c>
    </row>
    <row r="11" spans="1:8" ht="60">
      <c r="A11" s="4" t="s">
        <v>42</v>
      </c>
      <c r="B11" s="4" t="s">
        <v>43</v>
      </c>
      <c r="C11" s="4">
        <v>14.5</v>
      </c>
      <c r="D11" s="4">
        <v>157.25</v>
      </c>
      <c r="E11" s="4">
        <f t="shared" si="0"/>
        <v>171.75</v>
      </c>
      <c r="F11" s="4" t="s">
        <v>44</v>
      </c>
      <c r="G11" s="4">
        <v>194.5</v>
      </c>
      <c r="H11" s="4">
        <f t="shared" si="1"/>
        <v>33405.375</v>
      </c>
    </row>
    <row r="12" spans="1:8" ht="135">
      <c r="A12" s="4" t="s">
        <v>45</v>
      </c>
      <c r="B12" s="4" t="s">
        <v>46</v>
      </c>
      <c r="C12" s="4">
        <v>0</v>
      </c>
      <c r="D12" s="4">
        <v>0.83199999999999996</v>
      </c>
      <c r="E12" s="4">
        <f t="shared" si="0"/>
        <v>0.83199999999999996</v>
      </c>
      <c r="F12" s="4" t="s">
        <v>47</v>
      </c>
      <c r="G12" s="4">
        <v>83314.02</v>
      </c>
      <c r="H12" s="4">
        <f t="shared" si="1"/>
        <v>69317.264639999994</v>
      </c>
    </row>
    <row r="13" spans="1:8">
      <c r="A13" s="6">
        <v>10</v>
      </c>
      <c r="B13" s="4" t="s">
        <v>48</v>
      </c>
      <c r="C13" s="4">
        <v>0</v>
      </c>
      <c r="D13" s="4">
        <v>1.2470000000000001</v>
      </c>
      <c r="E13" s="4">
        <v>1.2470000000000001</v>
      </c>
      <c r="F13" s="4" t="s">
        <v>47</v>
      </c>
      <c r="G13" s="4">
        <v>82096.539999999994</v>
      </c>
      <c r="H13" s="4">
        <f t="shared" si="1"/>
        <v>102374.38538000001</v>
      </c>
    </row>
    <row r="14" spans="1:8">
      <c r="A14" s="6">
        <v>10</v>
      </c>
      <c r="B14" s="4" t="s">
        <v>49</v>
      </c>
      <c r="C14" s="4"/>
      <c r="D14" s="4"/>
      <c r="E14" s="4"/>
      <c r="F14" s="4"/>
      <c r="G14" s="4"/>
      <c r="H14" s="4"/>
    </row>
    <row r="15" spans="1:8">
      <c r="A15" s="4" t="s">
        <v>15</v>
      </c>
      <c r="B15" s="4" t="s">
        <v>50</v>
      </c>
      <c r="C15" s="4">
        <v>10.72</v>
      </c>
      <c r="D15" s="4">
        <v>11.25</v>
      </c>
      <c r="E15" s="4">
        <f t="shared" si="0"/>
        <v>21.97</v>
      </c>
      <c r="F15" s="4" t="s">
        <v>51</v>
      </c>
      <c r="G15" s="4">
        <v>848.82</v>
      </c>
      <c r="H15" s="4">
        <f t="shared" si="1"/>
        <v>18648.575400000002</v>
      </c>
    </row>
    <row r="16" spans="1:8">
      <c r="A16" s="4" t="s">
        <v>17</v>
      </c>
      <c r="B16" s="4" t="s">
        <v>52</v>
      </c>
      <c r="C16" s="4">
        <v>7.98</v>
      </c>
      <c r="D16" s="4">
        <v>2.4500000000000002</v>
      </c>
      <c r="E16" s="4">
        <f t="shared" si="0"/>
        <v>10.43</v>
      </c>
      <c r="F16" s="4" t="s">
        <v>51</v>
      </c>
      <c r="G16" s="4">
        <v>447.06</v>
      </c>
      <c r="H16" s="4">
        <f t="shared" si="1"/>
        <v>4662.8357999999998</v>
      </c>
    </row>
    <row r="17" spans="1:8">
      <c r="A17" s="4" t="s">
        <v>19</v>
      </c>
      <c r="B17" s="4" t="s">
        <v>53</v>
      </c>
      <c r="C17" s="4">
        <v>21.43</v>
      </c>
      <c r="D17" s="4">
        <v>22.51</v>
      </c>
      <c r="E17" s="4">
        <f t="shared" si="0"/>
        <v>43.94</v>
      </c>
      <c r="F17" s="4" t="s">
        <v>51</v>
      </c>
      <c r="G17" s="4">
        <v>447.06</v>
      </c>
      <c r="H17" s="4">
        <f t="shared" si="1"/>
        <v>19643.8164</v>
      </c>
    </row>
    <row r="18" spans="1:8">
      <c r="A18" s="4" t="s">
        <v>21</v>
      </c>
      <c r="B18" s="4" t="s">
        <v>54</v>
      </c>
      <c r="C18" s="4">
        <v>20.440000000000001</v>
      </c>
      <c r="D18" s="4">
        <v>6.27</v>
      </c>
      <c r="E18" s="4">
        <f t="shared" si="0"/>
        <v>26.71</v>
      </c>
      <c r="F18" s="4" t="s">
        <v>51</v>
      </c>
      <c r="G18" s="4">
        <v>679.66</v>
      </c>
      <c r="H18" s="4">
        <f t="shared" si="1"/>
        <v>18153.7186</v>
      </c>
    </row>
    <row r="19" spans="1:8">
      <c r="A19" s="4" t="s">
        <v>23</v>
      </c>
      <c r="B19" s="4" t="s">
        <v>24</v>
      </c>
      <c r="C19" s="4">
        <v>37.380000000000003</v>
      </c>
      <c r="D19" s="4">
        <v>64.099999999999994</v>
      </c>
      <c r="E19" s="4">
        <f t="shared" si="0"/>
        <v>101.47999999999999</v>
      </c>
      <c r="F19" s="4" t="s">
        <v>51</v>
      </c>
      <c r="G19" s="4">
        <v>117.54</v>
      </c>
      <c r="H19" s="4">
        <f t="shared" si="1"/>
        <v>11927.959199999999</v>
      </c>
    </row>
    <row r="20" spans="1:8">
      <c r="A20" s="8"/>
      <c r="B20" s="9"/>
      <c r="C20" s="7"/>
      <c r="D20" s="7"/>
      <c r="E20" s="7"/>
      <c r="F20" s="6"/>
      <c r="G20" s="7" t="s">
        <v>25</v>
      </c>
      <c r="H20" s="5">
        <f>SUM(H5:H19)</f>
        <v>628638.28462000005</v>
      </c>
    </row>
    <row r="21" spans="1:8" ht="30">
      <c r="A21" s="8"/>
      <c r="B21" s="9"/>
      <c r="C21" s="7"/>
      <c r="D21" s="7"/>
      <c r="E21" s="7"/>
      <c r="F21" s="6"/>
      <c r="G21" s="4" t="s">
        <v>26</v>
      </c>
      <c r="H21" s="4">
        <f>H20*18/100</f>
        <v>113154.89123160001</v>
      </c>
    </row>
    <row r="22" spans="1:8">
      <c r="A22" s="8"/>
      <c r="B22" s="9"/>
      <c r="C22" s="7"/>
      <c r="D22" s="7"/>
      <c r="E22" s="7"/>
      <c r="F22" s="6"/>
      <c r="G22" s="4"/>
      <c r="H22" s="4">
        <f>H21+H20</f>
        <v>741793.17585160001</v>
      </c>
    </row>
    <row r="23" spans="1:8" ht="30">
      <c r="A23" s="8"/>
      <c r="B23" s="9"/>
      <c r="C23" s="7"/>
      <c r="D23" s="7"/>
      <c r="E23" s="7"/>
      <c r="F23" s="6"/>
      <c r="G23" s="4" t="s">
        <v>27</v>
      </c>
      <c r="H23" s="4">
        <f>H22*1/100</f>
        <v>7417.9317585159997</v>
      </c>
    </row>
    <row r="24" spans="1:8">
      <c r="A24" s="8"/>
      <c r="B24" s="9"/>
      <c r="C24" s="7"/>
      <c r="D24" s="7"/>
      <c r="E24" s="7"/>
      <c r="F24" s="6"/>
      <c r="G24" s="4" t="s">
        <v>25</v>
      </c>
      <c r="H24" s="4">
        <f>H23+H22</f>
        <v>749211.10761011601</v>
      </c>
    </row>
  </sheetData>
  <mergeCells count="3">
    <mergeCell ref="A1:H1"/>
    <mergeCell ref="A2:H2"/>
    <mergeCell ref="A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348"/>
  <sheetViews>
    <sheetView topLeftCell="A13" workbookViewId="0">
      <selection activeCell="F24" sqref="F24"/>
    </sheetView>
  </sheetViews>
  <sheetFormatPr defaultRowHeight="15"/>
  <cols>
    <col min="1" max="1" width="9" style="22" bestFit="1" customWidth="1"/>
    <col min="2" max="2" width="44.28515625" customWidth="1"/>
    <col min="3" max="3" width="10.42578125" customWidth="1"/>
    <col min="4" max="4" width="11.28515625" customWidth="1"/>
    <col min="5" max="5" width="12.28515625" customWidth="1"/>
    <col min="6" max="6" width="17.5703125" customWidth="1"/>
    <col min="7" max="7" width="0.140625" hidden="1" customWidth="1"/>
    <col min="8" max="9" width="8.85546875" hidden="1" customWidth="1"/>
    <col min="10" max="10" width="3.7109375" hidden="1" customWidth="1"/>
  </cols>
  <sheetData>
    <row r="1" spans="1:13" s="1" customFormat="1" ht="18.75">
      <c r="A1" s="23" t="s">
        <v>0</v>
      </c>
      <c r="B1" s="23"/>
      <c r="C1" s="23"/>
      <c r="D1" s="23"/>
      <c r="E1" s="23"/>
      <c r="F1" s="23"/>
    </row>
    <row r="2" spans="1:13" s="1" customFormat="1" ht="18.75">
      <c r="A2" s="23" t="s">
        <v>1</v>
      </c>
      <c r="B2" s="23"/>
      <c r="C2" s="23"/>
      <c r="D2" s="23"/>
      <c r="E2" s="23"/>
      <c r="F2" s="23"/>
    </row>
    <row r="3" spans="1:13" s="1" customFormat="1" ht="39.75" customHeight="1">
      <c r="A3" s="24" t="s">
        <v>198</v>
      </c>
      <c r="B3" s="24"/>
      <c r="C3" s="24"/>
      <c r="D3" s="24"/>
      <c r="E3" s="24"/>
      <c r="F3" s="24"/>
    </row>
    <row r="4" spans="1:13" s="1" customFormat="1">
      <c r="A4" s="2" t="s">
        <v>4</v>
      </c>
      <c r="B4" s="2" t="s">
        <v>5</v>
      </c>
      <c r="C4" s="2" t="s">
        <v>6</v>
      </c>
      <c r="D4" s="2" t="s">
        <v>7</v>
      </c>
      <c r="E4" s="2" t="s">
        <v>8</v>
      </c>
      <c r="F4" s="2" t="s">
        <v>9</v>
      </c>
    </row>
    <row r="5" spans="1:13" ht="45">
      <c r="A5" s="4" t="s">
        <v>131</v>
      </c>
      <c r="B5" s="4" t="s">
        <v>132</v>
      </c>
      <c r="C5" s="4">
        <v>0.56999999999999995</v>
      </c>
      <c r="D5" s="4" t="s">
        <v>51</v>
      </c>
      <c r="E5" s="4">
        <f>[1]Estimate!I7</f>
        <v>955.89</v>
      </c>
      <c r="F5" s="4">
        <f>C5*E5</f>
        <v>544.8572999999999</v>
      </c>
    </row>
    <row r="6" spans="1:13" ht="120">
      <c r="A6" s="4" t="s">
        <v>189</v>
      </c>
      <c r="B6" s="4" t="s">
        <v>181</v>
      </c>
      <c r="C6" s="4">
        <v>38.94</v>
      </c>
      <c r="D6" s="4" t="s">
        <v>51</v>
      </c>
      <c r="E6" s="4">
        <f>[1]Estimate!I13</f>
        <v>151.82</v>
      </c>
      <c r="F6" s="4">
        <f t="shared" ref="F6:F19" si="0">C6*E6</f>
        <v>5911.8707999999997</v>
      </c>
      <c r="M6" s="21"/>
    </row>
    <row r="7" spans="1:13" ht="120">
      <c r="A7" s="3" t="s">
        <v>32</v>
      </c>
      <c r="B7" s="4" t="str">
        <f>[2]Sheet1!B14</f>
        <v>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v>
      </c>
      <c r="C7" s="5">
        <v>2.4900000000000002</v>
      </c>
      <c r="D7" s="6" t="s">
        <v>12</v>
      </c>
      <c r="E7" s="7">
        <f>[2]Sheet1!I19</f>
        <v>347.85</v>
      </c>
      <c r="F7" s="4">
        <f t="shared" si="0"/>
        <v>866.14650000000017</v>
      </c>
    </row>
    <row r="8" spans="1:13" ht="90">
      <c r="A8" s="4" t="s">
        <v>190</v>
      </c>
      <c r="B8" s="4" t="s">
        <v>35</v>
      </c>
      <c r="C8" s="4">
        <v>6.39</v>
      </c>
      <c r="D8" s="4" t="s">
        <v>51</v>
      </c>
      <c r="E8" s="4">
        <f>[1]Estimate!I23</f>
        <v>1756.4</v>
      </c>
      <c r="F8" s="4">
        <f t="shared" si="0"/>
        <v>11223.396000000001</v>
      </c>
    </row>
    <row r="9" spans="1:13" ht="135">
      <c r="A9" s="4" t="s">
        <v>191</v>
      </c>
      <c r="B9" s="4" t="s">
        <v>182</v>
      </c>
      <c r="C9" s="4">
        <v>16.82</v>
      </c>
      <c r="D9" s="4" t="s">
        <v>51</v>
      </c>
      <c r="E9" s="4">
        <f>[1]Estimate!I30</f>
        <v>6082.45</v>
      </c>
      <c r="F9" s="4">
        <f t="shared" si="0"/>
        <v>102306.80899999999</v>
      </c>
    </row>
    <row r="10" spans="1:13" ht="135">
      <c r="A10" s="4" t="s">
        <v>192</v>
      </c>
      <c r="B10" s="4" t="s">
        <v>183</v>
      </c>
      <c r="C10" s="4">
        <v>7.79</v>
      </c>
      <c r="D10" s="4" t="s">
        <v>51</v>
      </c>
      <c r="E10" s="4">
        <f>[1]Estimate!I35</f>
        <v>6308.87</v>
      </c>
      <c r="F10" s="4">
        <f t="shared" si="0"/>
        <v>49146.097300000001</v>
      </c>
    </row>
    <row r="11" spans="1:13" s="1" customFormat="1" ht="135">
      <c r="A11" s="6" t="s">
        <v>195</v>
      </c>
      <c r="B11" s="4" t="s">
        <v>80</v>
      </c>
      <c r="C11" s="3">
        <v>0.78200000000000003</v>
      </c>
      <c r="D11" s="4" t="s">
        <v>81</v>
      </c>
      <c r="E11" s="4">
        <v>83314.02</v>
      </c>
      <c r="F11" s="4">
        <f t="shared" si="0"/>
        <v>65151.563640000008</v>
      </c>
    </row>
    <row r="12" spans="1:13" ht="90">
      <c r="A12" s="4" t="s">
        <v>196</v>
      </c>
      <c r="B12" s="4" t="s">
        <v>187</v>
      </c>
      <c r="C12" s="4">
        <v>1.173</v>
      </c>
      <c r="D12" s="4" t="s">
        <v>47</v>
      </c>
      <c r="E12" s="4">
        <f>[1]Estimate!I41</f>
        <v>82096.539999999994</v>
      </c>
      <c r="F12" s="4">
        <f t="shared" si="0"/>
        <v>96299.241419999991</v>
      </c>
    </row>
    <row r="13" spans="1:13" ht="60">
      <c r="A13" s="4" t="s">
        <v>197</v>
      </c>
      <c r="B13" s="4" t="s">
        <v>184</v>
      </c>
      <c r="C13" s="4">
        <v>178.9</v>
      </c>
      <c r="D13" s="4" t="s">
        <v>185</v>
      </c>
      <c r="E13" s="4">
        <f>[1]Estimate!I50</f>
        <v>194.5</v>
      </c>
      <c r="F13" s="4">
        <f>C13*E13</f>
        <v>34796.050000000003</v>
      </c>
    </row>
    <row r="14" spans="1:13">
      <c r="A14" s="4">
        <v>10</v>
      </c>
      <c r="B14" s="4" t="s">
        <v>186</v>
      </c>
      <c r="C14" s="4"/>
      <c r="D14" s="4"/>
      <c r="E14" s="4"/>
      <c r="F14" s="4"/>
    </row>
    <row r="15" spans="1:13">
      <c r="A15" s="4" t="s">
        <v>15</v>
      </c>
      <c r="B15" s="4" t="s">
        <v>16</v>
      </c>
      <c r="C15" s="4">
        <v>10.58</v>
      </c>
      <c r="D15" s="4" t="s">
        <v>12</v>
      </c>
      <c r="E15" s="4">
        <v>848.82</v>
      </c>
      <c r="F15" s="4">
        <f t="shared" si="0"/>
        <v>8980.5156000000006</v>
      </c>
    </row>
    <row r="16" spans="1:13">
      <c r="A16" s="4" t="s">
        <v>17</v>
      </c>
      <c r="B16" s="4" t="s">
        <v>18</v>
      </c>
      <c r="C16" s="4">
        <v>2.4900000000000002</v>
      </c>
      <c r="D16" s="4" t="s">
        <v>12</v>
      </c>
      <c r="E16" s="4">
        <v>447.06</v>
      </c>
      <c r="F16" s="4">
        <f t="shared" si="0"/>
        <v>1113.1794000000002</v>
      </c>
    </row>
    <row r="17" spans="1:6">
      <c r="A17" s="4" t="s">
        <v>19</v>
      </c>
      <c r="B17" s="4" t="s">
        <v>20</v>
      </c>
      <c r="C17" s="4">
        <v>6.39</v>
      </c>
      <c r="D17" s="4" t="s">
        <v>12</v>
      </c>
      <c r="E17" s="4">
        <v>679.66</v>
      </c>
      <c r="F17" s="4">
        <f t="shared" si="0"/>
        <v>4343.0273999999999</v>
      </c>
    </row>
    <row r="18" spans="1:6">
      <c r="A18" s="4" t="s">
        <v>21</v>
      </c>
      <c r="B18" s="4" t="s">
        <v>22</v>
      </c>
      <c r="C18" s="4">
        <v>21.17</v>
      </c>
      <c r="D18" s="4" t="s">
        <v>12</v>
      </c>
      <c r="E18" s="4">
        <v>447.06</v>
      </c>
      <c r="F18" s="4">
        <f t="shared" si="0"/>
        <v>9464.2602000000006</v>
      </c>
    </row>
    <row r="19" spans="1:6">
      <c r="A19" s="4" t="s">
        <v>23</v>
      </c>
      <c r="B19" s="4" t="s">
        <v>24</v>
      </c>
      <c r="C19" s="4">
        <v>38.94</v>
      </c>
      <c r="D19" s="4" t="s">
        <v>12</v>
      </c>
      <c r="E19" s="4">
        <v>117.54</v>
      </c>
      <c r="F19" s="4">
        <f t="shared" si="0"/>
        <v>4577.0075999999999</v>
      </c>
    </row>
    <row r="20" spans="1:6" s="1" customFormat="1">
      <c r="A20" s="25"/>
      <c r="B20" s="26"/>
      <c r="C20" s="4"/>
      <c r="D20" s="4"/>
      <c r="E20" s="4" t="s">
        <v>25</v>
      </c>
      <c r="F20" s="4">
        <f>SUM(F5:F19)</f>
        <v>394724.02216000005</v>
      </c>
    </row>
    <row r="21" spans="1:6" s="1" customFormat="1">
      <c r="A21" s="27"/>
      <c r="B21" s="28"/>
      <c r="C21" s="7"/>
      <c r="D21" s="6"/>
      <c r="E21" s="4" t="s">
        <v>26</v>
      </c>
      <c r="F21" s="4">
        <f>F20*18/100</f>
        <v>71050.32398880001</v>
      </c>
    </row>
    <row r="22" spans="1:6" s="1" customFormat="1">
      <c r="A22" s="27"/>
      <c r="B22" s="28"/>
      <c r="C22" s="7"/>
      <c r="D22" s="6"/>
      <c r="E22" s="4"/>
      <c r="F22" s="4">
        <f>F21+F20</f>
        <v>465774.34614880005</v>
      </c>
    </row>
    <row r="23" spans="1:6" s="1" customFormat="1">
      <c r="A23" s="27"/>
      <c r="B23" s="28"/>
      <c r="C23" s="7"/>
      <c r="D23" s="6"/>
      <c r="E23" s="4" t="s">
        <v>27</v>
      </c>
      <c r="F23" s="4">
        <f>F22*1/100</f>
        <v>4657.7434614880003</v>
      </c>
    </row>
    <row r="24" spans="1:6" s="1" customFormat="1">
      <c r="A24" s="27"/>
      <c r="B24" s="28"/>
      <c r="C24" s="7"/>
      <c r="D24" s="6"/>
      <c r="E24" s="4" t="s">
        <v>25</v>
      </c>
      <c r="F24" s="4">
        <f>F23+F22</f>
        <v>470432.08961028804</v>
      </c>
    </row>
    <row r="25" spans="1:6">
      <c r="A25" s="27"/>
      <c r="B25" s="28"/>
    </row>
    <row r="26" spans="1:6">
      <c r="A26" s="27"/>
      <c r="B26" s="28"/>
    </row>
    <row r="27" spans="1:6">
      <c r="A27" s="27"/>
      <c r="B27" s="28"/>
    </row>
    <row r="28" spans="1:6">
      <c r="A28" s="27"/>
      <c r="B28" s="28"/>
    </row>
    <row r="29" spans="1:6">
      <c r="A29" s="27"/>
      <c r="B29" s="28"/>
    </row>
    <row r="30" spans="1:6">
      <c r="A30" s="27"/>
      <c r="B30" s="28"/>
    </row>
    <row r="31" spans="1:6">
      <c r="A31" s="27"/>
      <c r="B31" s="28"/>
    </row>
    <row r="32" spans="1:6">
      <c r="A32" s="27"/>
      <c r="B32" s="28"/>
    </row>
    <row r="33" spans="1:2">
      <c r="A33" s="27"/>
      <c r="B33" s="28"/>
    </row>
    <row r="34" spans="1:2">
      <c r="A34" s="27"/>
      <c r="B34" s="28"/>
    </row>
    <row r="35" spans="1:2">
      <c r="A35" s="27"/>
      <c r="B35" s="28"/>
    </row>
    <row r="36" spans="1:2">
      <c r="A36" s="27"/>
      <c r="B36" s="28"/>
    </row>
    <row r="37" spans="1:2">
      <c r="A37" s="27"/>
      <c r="B37" s="28"/>
    </row>
    <row r="38" spans="1:2">
      <c r="A38" s="27"/>
      <c r="B38" s="28"/>
    </row>
    <row r="39" spans="1:2">
      <c r="A39" s="27"/>
      <c r="B39" s="28"/>
    </row>
    <row r="40" spans="1:2">
      <c r="A40" s="27"/>
      <c r="B40" s="28"/>
    </row>
    <row r="41" spans="1:2">
      <c r="A41" s="27"/>
      <c r="B41" s="28"/>
    </row>
    <row r="42" spans="1:2">
      <c r="A42" s="27"/>
      <c r="B42" s="28"/>
    </row>
    <row r="43" spans="1:2">
      <c r="A43" s="27"/>
      <c r="B43" s="28"/>
    </row>
    <row r="44" spans="1:2">
      <c r="A44" s="27"/>
      <c r="B44" s="28"/>
    </row>
    <row r="45" spans="1:2">
      <c r="A45" s="27"/>
      <c r="B45" s="28"/>
    </row>
    <row r="46" spans="1:2">
      <c r="A46" s="27"/>
      <c r="B46" s="28"/>
    </row>
    <row r="47" spans="1:2">
      <c r="A47" s="27"/>
      <c r="B47" s="28"/>
    </row>
    <row r="48" spans="1:2">
      <c r="A48" s="27"/>
      <c r="B48" s="28"/>
    </row>
    <row r="49" spans="1:2">
      <c r="A49" s="27"/>
      <c r="B49" s="28"/>
    </row>
    <row r="50" spans="1:2">
      <c r="A50" s="27"/>
      <c r="B50" s="28"/>
    </row>
    <row r="51" spans="1:2">
      <c r="A51" s="27"/>
      <c r="B51" s="28"/>
    </row>
    <row r="52" spans="1:2">
      <c r="A52" s="27"/>
      <c r="B52" s="28"/>
    </row>
    <row r="53" spans="1:2">
      <c r="A53" s="27"/>
      <c r="B53" s="28"/>
    </row>
    <row r="54" spans="1:2">
      <c r="A54" s="27"/>
      <c r="B54" s="28"/>
    </row>
    <row r="55" spans="1:2">
      <c r="A55" s="27"/>
      <c r="B55" s="28"/>
    </row>
    <row r="56" spans="1:2">
      <c r="A56" s="27"/>
      <c r="B56" s="28"/>
    </row>
    <row r="57" spans="1:2">
      <c r="A57" s="27"/>
      <c r="B57" s="28"/>
    </row>
    <row r="58" spans="1:2">
      <c r="A58" s="27"/>
      <c r="B58" s="28"/>
    </row>
    <row r="59" spans="1:2">
      <c r="A59" s="27"/>
      <c r="B59" s="28"/>
    </row>
    <row r="60" spans="1:2">
      <c r="A60" s="27"/>
      <c r="B60" s="28"/>
    </row>
    <row r="61" spans="1:2">
      <c r="A61" s="27"/>
      <c r="B61" s="28"/>
    </row>
    <row r="62" spans="1:2">
      <c r="A62" s="27"/>
      <c r="B62" s="28"/>
    </row>
    <row r="63" spans="1:2">
      <c r="A63" s="27"/>
      <c r="B63" s="28"/>
    </row>
    <row r="64" spans="1:2">
      <c r="A64" s="27"/>
      <c r="B64" s="28"/>
    </row>
    <row r="65" spans="1:2">
      <c r="A65" s="27"/>
      <c r="B65" s="28"/>
    </row>
    <row r="66" spans="1:2">
      <c r="A66" s="27"/>
      <c r="B66" s="28"/>
    </row>
    <row r="67" spans="1:2">
      <c r="A67" s="27"/>
      <c r="B67" s="28"/>
    </row>
    <row r="68" spans="1:2">
      <c r="A68" s="27"/>
      <c r="B68" s="28"/>
    </row>
    <row r="69" spans="1:2">
      <c r="A69" s="27"/>
      <c r="B69" s="28"/>
    </row>
    <row r="70" spans="1:2">
      <c r="A70" s="27"/>
      <c r="B70" s="28"/>
    </row>
    <row r="71" spans="1:2">
      <c r="A71" s="27"/>
      <c r="B71" s="28"/>
    </row>
    <row r="72" spans="1:2">
      <c r="A72" s="27"/>
      <c r="B72" s="28"/>
    </row>
    <row r="73" spans="1:2">
      <c r="A73" s="27"/>
      <c r="B73" s="28"/>
    </row>
    <row r="74" spans="1:2">
      <c r="A74" s="27"/>
      <c r="B74" s="28"/>
    </row>
    <row r="75" spans="1:2">
      <c r="A75" s="27"/>
      <c r="B75" s="28"/>
    </row>
    <row r="76" spans="1:2">
      <c r="A76" s="27"/>
      <c r="B76" s="28"/>
    </row>
    <row r="77" spans="1:2">
      <c r="A77" s="27"/>
      <c r="B77" s="28"/>
    </row>
    <row r="78" spans="1:2">
      <c r="A78" s="27"/>
      <c r="B78" s="28"/>
    </row>
    <row r="79" spans="1:2">
      <c r="A79" s="27"/>
      <c r="B79" s="28"/>
    </row>
    <row r="80" spans="1:2">
      <c r="A80" s="27"/>
      <c r="B80" s="28"/>
    </row>
    <row r="81" spans="1:2">
      <c r="A81" s="27"/>
      <c r="B81" s="28"/>
    </row>
    <row r="82" spans="1:2">
      <c r="A82" s="27"/>
      <c r="B82" s="28"/>
    </row>
    <row r="83" spans="1:2">
      <c r="A83" s="27"/>
      <c r="B83" s="28"/>
    </row>
    <row r="84" spans="1:2">
      <c r="A84" s="27"/>
      <c r="B84" s="28"/>
    </row>
    <row r="85" spans="1:2">
      <c r="A85" s="27"/>
      <c r="B85" s="28"/>
    </row>
    <row r="86" spans="1:2">
      <c r="A86" s="27"/>
      <c r="B86" s="28"/>
    </row>
    <row r="87" spans="1:2">
      <c r="A87" s="27"/>
      <c r="B87" s="28"/>
    </row>
    <row r="88" spans="1:2">
      <c r="A88" s="27"/>
      <c r="B88" s="28"/>
    </row>
    <row r="89" spans="1:2">
      <c r="A89" s="27"/>
      <c r="B89" s="28"/>
    </row>
    <row r="90" spans="1:2">
      <c r="A90" s="27"/>
      <c r="B90" s="28"/>
    </row>
    <row r="91" spans="1:2">
      <c r="A91" s="27"/>
      <c r="B91" s="28"/>
    </row>
    <row r="92" spans="1:2">
      <c r="A92" s="27"/>
      <c r="B92" s="28"/>
    </row>
    <row r="93" spans="1:2">
      <c r="A93" s="27"/>
      <c r="B93" s="28"/>
    </row>
    <row r="94" spans="1:2">
      <c r="A94" s="27"/>
      <c r="B94" s="28"/>
    </row>
    <row r="95" spans="1:2">
      <c r="A95" s="27"/>
      <c r="B95" s="28"/>
    </row>
    <row r="96" spans="1:2">
      <c r="A96" s="27"/>
      <c r="B96" s="28"/>
    </row>
    <row r="97" spans="1:2">
      <c r="A97" s="27"/>
      <c r="B97" s="28"/>
    </row>
    <row r="98" spans="1:2">
      <c r="A98" s="27"/>
      <c r="B98" s="28"/>
    </row>
    <row r="99" spans="1:2">
      <c r="A99" s="27"/>
      <c r="B99" s="28"/>
    </row>
    <row r="100" spans="1:2">
      <c r="A100" s="27"/>
      <c r="B100" s="28"/>
    </row>
    <row r="101" spans="1:2">
      <c r="A101" s="27"/>
      <c r="B101" s="28"/>
    </row>
    <row r="102" spans="1:2">
      <c r="A102" s="27"/>
      <c r="B102" s="28"/>
    </row>
    <row r="103" spans="1:2">
      <c r="A103" s="27"/>
      <c r="B103" s="28"/>
    </row>
    <row r="104" spans="1:2">
      <c r="A104" s="27"/>
      <c r="B104" s="28"/>
    </row>
    <row r="105" spans="1:2">
      <c r="A105" s="27"/>
      <c r="B105" s="28"/>
    </row>
    <row r="106" spans="1:2">
      <c r="A106" s="27"/>
      <c r="B106" s="28"/>
    </row>
    <row r="107" spans="1:2">
      <c r="A107" s="27"/>
      <c r="B107" s="28"/>
    </row>
    <row r="108" spans="1:2">
      <c r="A108" s="27"/>
      <c r="B108" s="28"/>
    </row>
    <row r="109" spans="1:2">
      <c r="A109" s="27"/>
      <c r="B109" s="28"/>
    </row>
    <row r="110" spans="1:2">
      <c r="A110" s="27"/>
      <c r="B110" s="28"/>
    </row>
    <row r="111" spans="1:2">
      <c r="A111" s="27"/>
      <c r="B111" s="28"/>
    </row>
    <row r="112" spans="1:2">
      <c r="A112" s="27"/>
      <c r="B112" s="28"/>
    </row>
    <row r="113" spans="1:2">
      <c r="A113" s="27"/>
      <c r="B113" s="28"/>
    </row>
    <row r="114" spans="1:2">
      <c r="A114" s="27"/>
      <c r="B114" s="28"/>
    </row>
    <row r="115" spans="1:2">
      <c r="A115" s="27"/>
      <c r="B115" s="28"/>
    </row>
    <row r="116" spans="1:2">
      <c r="A116" s="27"/>
      <c r="B116" s="28"/>
    </row>
    <row r="117" spans="1:2">
      <c r="A117" s="27"/>
      <c r="B117" s="28"/>
    </row>
    <row r="118" spans="1:2">
      <c r="A118" s="27"/>
      <c r="B118" s="28"/>
    </row>
    <row r="119" spans="1:2">
      <c r="A119" s="27"/>
      <c r="B119" s="28"/>
    </row>
    <row r="120" spans="1:2">
      <c r="A120" s="27"/>
      <c r="B120" s="28"/>
    </row>
    <row r="121" spans="1:2">
      <c r="A121" s="27"/>
      <c r="B121" s="28"/>
    </row>
    <row r="122" spans="1:2">
      <c r="A122" s="27"/>
      <c r="B122" s="28"/>
    </row>
    <row r="123" spans="1:2">
      <c r="A123" s="27"/>
      <c r="B123" s="28"/>
    </row>
    <row r="124" spans="1:2">
      <c r="A124" s="27"/>
      <c r="B124" s="28"/>
    </row>
    <row r="125" spans="1:2">
      <c r="A125" s="27"/>
      <c r="B125" s="28"/>
    </row>
    <row r="126" spans="1:2">
      <c r="A126" s="27"/>
      <c r="B126" s="28"/>
    </row>
    <row r="127" spans="1:2">
      <c r="A127" s="27"/>
      <c r="B127" s="28"/>
    </row>
    <row r="128" spans="1:2">
      <c r="A128" s="27"/>
      <c r="B128" s="28"/>
    </row>
    <row r="129" spans="1:2">
      <c r="A129" s="27"/>
      <c r="B129" s="28"/>
    </row>
    <row r="130" spans="1:2">
      <c r="A130" s="27"/>
      <c r="B130" s="28"/>
    </row>
    <row r="131" spans="1:2">
      <c r="A131" s="27"/>
      <c r="B131" s="28"/>
    </row>
    <row r="132" spans="1:2">
      <c r="A132" s="27"/>
      <c r="B132" s="28"/>
    </row>
    <row r="133" spans="1:2">
      <c r="A133" s="27"/>
      <c r="B133" s="28"/>
    </row>
    <row r="134" spans="1:2">
      <c r="A134" s="27"/>
      <c r="B134" s="28"/>
    </row>
    <row r="135" spans="1:2">
      <c r="A135" s="27"/>
      <c r="B135" s="28"/>
    </row>
    <row r="136" spans="1:2">
      <c r="A136" s="27"/>
      <c r="B136" s="28"/>
    </row>
    <row r="137" spans="1:2">
      <c r="A137" s="27"/>
      <c r="B137" s="28"/>
    </row>
    <row r="138" spans="1:2">
      <c r="A138" s="27"/>
      <c r="B138" s="28"/>
    </row>
    <row r="139" spans="1:2">
      <c r="A139" s="27"/>
      <c r="B139" s="28"/>
    </row>
    <row r="140" spans="1:2">
      <c r="A140" s="27"/>
      <c r="B140" s="28"/>
    </row>
    <row r="141" spans="1:2">
      <c r="A141" s="27"/>
      <c r="B141" s="28"/>
    </row>
    <row r="142" spans="1:2">
      <c r="A142" s="27"/>
      <c r="B142" s="28"/>
    </row>
    <row r="143" spans="1:2">
      <c r="A143" s="27"/>
      <c r="B143" s="28"/>
    </row>
    <row r="144" spans="1:2">
      <c r="A144" s="27"/>
      <c r="B144" s="28"/>
    </row>
    <row r="145" spans="1:2">
      <c r="A145" s="27"/>
      <c r="B145" s="28"/>
    </row>
    <row r="146" spans="1:2">
      <c r="A146" s="27"/>
      <c r="B146" s="28"/>
    </row>
    <row r="147" spans="1:2">
      <c r="A147" s="27"/>
      <c r="B147" s="28"/>
    </row>
    <row r="148" spans="1:2">
      <c r="A148" s="27"/>
      <c r="B148" s="28"/>
    </row>
    <row r="149" spans="1:2">
      <c r="A149" s="27"/>
      <c r="B149" s="28"/>
    </row>
    <row r="150" spans="1:2">
      <c r="A150" s="27"/>
      <c r="B150" s="28"/>
    </row>
    <row r="151" spans="1:2">
      <c r="A151" s="27"/>
      <c r="B151" s="28"/>
    </row>
    <row r="152" spans="1:2">
      <c r="A152" s="27"/>
      <c r="B152" s="28"/>
    </row>
    <row r="153" spans="1:2">
      <c r="A153" s="27"/>
      <c r="B153" s="28"/>
    </row>
    <row r="154" spans="1:2">
      <c r="A154" s="27"/>
      <c r="B154" s="28"/>
    </row>
    <row r="155" spans="1:2">
      <c r="A155" s="27"/>
      <c r="B155" s="28"/>
    </row>
    <row r="156" spans="1:2">
      <c r="A156" s="27"/>
      <c r="B156" s="28"/>
    </row>
    <row r="157" spans="1:2">
      <c r="A157" s="27"/>
      <c r="B157" s="28"/>
    </row>
    <row r="158" spans="1:2">
      <c r="A158" s="27"/>
      <c r="B158" s="28"/>
    </row>
    <row r="159" spans="1:2">
      <c r="A159" s="27"/>
      <c r="B159" s="28"/>
    </row>
    <row r="160" spans="1:2">
      <c r="A160" s="27"/>
      <c r="B160" s="28"/>
    </row>
    <row r="161" spans="1:2">
      <c r="A161" s="27"/>
      <c r="B161" s="28"/>
    </row>
    <row r="162" spans="1:2">
      <c r="A162" s="27"/>
      <c r="B162" s="28"/>
    </row>
    <row r="163" spans="1:2">
      <c r="A163" s="27"/>
      <c r="B163" s="28"/>
    </row>
    <row r="164" spans="1:2">
      <c r="A164" s="27"/>
      <c r="B164" s="28"/>
    </row>
    <row r="165" spans="1:2">
      <c r="A165" s="27"/>
      <c r="B165" s="28"/>
    </row>
    <row r="166" spans="1:2">
      <c r="A166" s="27"/>
      <c r="B166" s="28"/>
    </row>
    <row r="167" spans="1:2">
      <c r="A167" s="27"/>
      <c r="B167" s="28"/>
    </row>
    <row r="168" spans="1:2">
      <c r="A168" s="27"/>
      <c r="B168" s="28"/>
    </row>
    <row r="169" spans="1:2">
      <c r="A169" s="27"/>
      <c r="B169" s="28"/>
    </row>
    <row r="170" spans="1:2">
      <c r="A170" s="27"/>
      <c r="B170" s="28"/>
    </row>
    <row r="171" spans="1:2">
      <c r="A171" s="27"/>
      <c r="B171" s="28"/>
    </row>
    <row r="172" spans="1:2">
      <c r="A172" s="27"/>
      <c r="B172" s="28"/>
    </row>
    <row r="173" spans="1:2">
      <c r="A173" s="27"/>
      <c r="B173" s="28"/>
    </row>
    <row r="174" spans="1:2">
      <c r="A174" s="27"/>
      <c r="B174" s="28"/>
    </row>
    <row r="175" spans="1:2">
      <c r="A175" s="27"/>
      <c r="B175" s="28"/>
    </row>
    <row r="176" spans="1:2">
      <c r="A176" s="27"/>
      <c r="B176" s="28"/>
    </row>
    <row r="177" spans="1:2">
      <c r="A177" s="27"/>
      <c r="B177" s="28"/>
    </row>
    <row r="178" spans="1:2">
      <c r="A178" s="27"/>
      <c r="B178" s="28"/>
    </row>
    <row r="179" spans="1:2">
      <c r="A179" s="27"/>
      <c r="B179" s="28"/>
    </row>
    <row r="180" spans="1:2">
      <c r="A180" s="27"/>
      <c r="B180" s="28"/>
    </row>
    <row r="181" spans="1:2">
      <c r="A181" s="27"/>
      <c r="B181" s="28"/>
    </row>
    <row r="182" spans="1:2">
      <c r="A182" s="27"/>
      <c r="B182" s="28"/>
    </row>
    <row r="183" spans="1:2">
      <c r="A183" s="27"/>
      <c r="B183" s="28"/>
    </row>
    <row r="184" spans="1:2">
      <c r="A184" s="27"/>
      <c r="B184" s="28"/>
    </row>
    <row r="185" spans="1:2">
      <c r="A185" s="27"/>
      <c r="B185" s="28"/>
    </row>
    <row r="186" spans="1:2">
      <c r="A186" s="27"/>
      <c r="B186" s="28"/>
    </row>
    <row r="187" spans="1:2">
      <c r="A187" s="27"/>
      <c r="B187" s="28"/>
    </row>
    <row r="188" spans="1:2">
      <c r="A188" s="27"/>
      <c r="B188" s="28"/>
    </row>
    <row r="189" spans="1:2">
      <c r="A189" s="27"/>
      <c r="B189" s="28"/>
    </row>
    <row r="190" spans="1:2">
      <c r="A190" s="27"/>
      <c r="B190" s="28"/>
    </row>
    <row r="191" spans="1:2">
      <c r="A191" s="27"/>
      <c r="B191" s="28"/>
    </row>
    <row r="192" spans="1:2">
      <c r="A192" s="27"/>
      <c r="B192" s="28"/>
    </row>
    <row r="193" spans="1:2">
      <c r="A193" s="27"/>
      <c r="B193" s="28"/>
    </row>
    <row r="194" spans="1:2">
      <c r="A194" s="27"/>
      <c r="B194" s="28"/>
    </row>
    <row r="195" spans="1:2">
      <c r="A195" s="27"/>
      <c r="B195" s="28"/>
    </row>
    <row r="196" spans="1:2">
      <c r="A196" s="27"/>
      <c r="B196" s="28"/>
    </row>
    <row r="197" spans="1:2">
      <c r="A197" s="27"/>
      <c r="B197" s="28"/>
    </row>
    <row r="198" spans="1:2">
      <c r="A198" s="27"/>
      <c r="B198" s="28"/>
    </row>
    <row r="199" spans="1:2">
      <c r="A199" s="27"/>
      <c r="B199" s="28"/>
    </row>
    <row r="200" spans="1:2">
      <c r="A200" s="27"/>
      <c r="B200" s="28"/>
    </row>
    <row r="201" spans="1:2">
      <c r="A201" s="27"/>
      <c r="B201" s="28"/>
    </row>
    <row r="202" spans="1:2">
      <c r="A202" s="27"/>
      <c r="B202" s="28"/>
    </row>
    <row r="203" spans="1:2">
      <c r="A203" s="27"/>
      <c r="B203" s="28"/>
    </row>
    <row r="204" spans="1:2">
      <c r="A204" s="27"/>
      <c r="B204" s="28"/>
    </row>
    <row r="205" spans="1:2">
      <c r="A205" s="27"/>
      <c r="B205" s="28"/>
    </row>
    <row r="206" spans="1:2">
      <c r="A206" s="27"/>
      <c r="B206" s="28"/>
    </row>
    <row r="207" spans="1:2">
      <c r="A207" s="27"/>
      <c r="B207" s="28"/>
    </row>
    <row r="208" spans="1:2">
      <c r="A208" s="27"/>
      <c r="B208" s="28"/>
    </row>
    <row r="209" spans="1:2">
      <c r="A209" s="27"/>
      <c r="B209" s="28"/>
    </row>
    <row r="210" spans="1:2">
      <c r="A210" s="27"/>
      <c r="B210" s="28"/>
    </row>
    <row r="211" spans="1:2">
      <c r="A211" s="27"/>
      <c r="B211" s="28"/>
    </row>
    <row r="212" spans="1:2">
      <c r="A212" s="27"/>
      <c r="B212" s="28"/>
    </row>
    <row r="213" spans="1:2">
      <c r="A213" s="27"/>
      <c r="B213" s="28"/>
    </row>
    <row r="214" spans="1:2">
      <c r="A214" s="27"/>
      <c r="B214" s="28"/>
    </row>
    <row r="215" spans="1:2">
      <c r="A215" s="27"/>
      <c r="B215" s="28"/>
    </row>
    <row r="216" spans="1:2">
      <c r="A216" s="27"/>
      <c r="B216" s="28"/>
    </row>
    <row r="217" spans="1:2">
      <c r="A217" s="27"/>
      <c r="B217" s="28"/>
    </row>
    <row r="218" spans="1:2">
      <c r="A218" s="27"/>
      <c r="B218" s="28"/>
    </row>
    <row r="219" spans="1:2">
      <c r="A219" s="27"/>
      <c r="B219" s="28"/>
    </row>
    <row r="220" spans="1:2">
      <c r="A220" s="27"/>
      <c r="B220" s="28"/>
    </row>
    <row r="221" spans="1:2">
      <c r="A221" s="27"/>
      <c r="B221" s="28"/>
    </row>
    <row r="222" spans="1:2">
      <c r="A222" s="27"/>
      <c r="B222" s="28"/>
    </row>
    <row r="223" spans="1:2">
      <c r="A223" s="27"/>
      <c r="B223" s="28"/>
    </row>
    <row r="224" spans="1:2">
      <c r="A224" s="27"/>
      <c r="B224" s="28"/>
    </row>
    <row r="225" spans="1:2">
      <c r="A225" s="27"/>
      <c r="B225" s="28"/>
    </row>
    <row r="226" spans="1:2">
      <c r="A226" s="27"/>
      <c r="B226" s="28"/>
    </row>
    <row r="227" spans="1:2">
      <c r="A227" s="27"/>
      <c r="B227" s="28"/>
    </row>
    <row r="228" spans="1:2">
      <c r="A228" s="27"/>
      <c r="B228" s="28"/>
    </row>
    <row r="229" spans="1:2">
      <c r="A229" s="27"/>
      <c r="B229" s="28"/>
    </row>
    <row r="230" spans="1:2">
      <c r="A230" s="27"/>
      <c r="B230" s="28"/>
    </row>
    <row r="231" spans="1:2">
      <c r="A231" s="27"/>
      <c r="B231" s="28"/>
    </row>
    <row r="232" spans="1:2">
      <c r="A232" s="27"/>
      <c r="B232" s="28"/>
    </row>
    <row r="233" spans="1:2">
      <c r="A233" s="27"/>
      <c r="B233" s="28"/>
    </row>
    <row r="234" spans="1:2">
      <c r="A234" s="27"/>
      <c r="B234" s="28"/>
    </row>
    <row r="235" spans="1:2">
      <c r="A235" s="27"/>
      <c r="B235" s="28"/>
    </row>
    <row r="236" spans="1:2">
      <c r="A236" s="27"/>
      <c r="B236" s="28"/>
    </row>
    <row r="237" spans="1:2">
      <c r="A237" s="27"/>
      <c r="B237" s="28"/>
    </row>
    <row r="238" spans="1:2">
      <c r="A238" s="27"/>
      <c r="B238" s="28"/>
    </row>
    <row r="239" spans="1:2">
      <c r="A239" s="27"/>
      <c r="B239" s="28"/>
    </row>
    <row r="240" spans="1:2">
      <c r="A240" s="27"/>
      <c r="B240" s="28"/>
    </row>
    <row r="241" spans="1:2">
      <c r="A241" s="27"/>
      <c r="B241" s="28"/>
    </row>
    <row r="242" spans="1:2">
      <c r="A242" s="27"/>
      <c r="B242" s="28"/>
    </row>
    <row r="243" spans="1:2">
      <c r="A243" s="27"/>
      <c r="B243" s="28"/>
    </row>
    <row r="244" spans="1:2">
      <c r="A244" s="27"/>
      <c r="B244" s="28"/>
    </row>
    <row r="245" spans="1:2">
      <c r="A245" s="27"/>
      <c r="B245" s="28"/>
    </row>
    <row r="246" spans="1:2">
      <c r="A246" s="27"/>
      <c r="B246" s="28"/>
    </row>
    <row r="247" spans="1:2">
      <c r="A247" s="27"/>
      <c r="B247" s="28"/>
    </row>
    <row r="248" spans="1:2">
      <c r="A248" s="27"/>
      <c r="B248" s="28"/>
    </row>
    <row r="249" spans="1:2">
      <c r="A249" s="27"/>
      <c r="B249" s="28"/>
    </row>
    <row r="250" spans="1:2">
      <c r="A250" s="27"/>
      <c r="B250" s="28"/>
    </row>
    <row r="251" spans="1:2">
      <c r="A251" s="27"/>
      <c r="B251" s="28"/>
    </row>
    <row r="252" spans="1:2">
      <c r="A252" s="27"/>
      <c r="B252" s="28"/>
    </row>
    <row r="253" spans="1:2">
      <c r="A253" s="27"/>
      <c r="B253" s="28"/>
    </row>
    <row r="254" spans="1:2">
      <c r="A254" s="27"/>
      <c r="B254" s="28"/>
    </row>
    <row r="255" spans="1:2">
      <c r="A255" s="27"/>
      <c r="B255" s="28"/>
    </row>
    <row r="256" spans="1:2">
      <c r="A256" s="27"/>
      <c r="B256" s="28"/>
    </row>
    <row r="257" spans="1:2">
      <c r="A257" s="27"/>
      <c r="B257" s="28"/>
    </row>
    <row r="258" spans="1:2">
      <c r="A258" s="27"/>
      <c r="B258" s="28"/>
    </row>
    <row r="259" spans="1:2">
      <c r="A259" s="27"/>
      <c r="B259" s="28"/>
    </row>
    <row r="260" spans="1:2">
      <c r="A260" s="27"/>
      <c r="B260" s="28"/>
    </row>
    <row r="261" spans="1:2">
      <c r="A261" s="27"/>
      <c r="B261" s="28"/>
    </row>
    <row r="262" spans="1:2">
      <c r="A262" s="27"/>
      <c r="B262" s="28"/>
    </row>
    <row r="263" spans="1:2">
      <c r="A263" s="27"/>
      <c r="B263" s="28"/>
    </row>
    <row r="264" spans="1:2">
      <c r="A264" s="27"/>
      <c r="B264" s="28"/>
    </row>
    <row r="265" spans="1:2">
      <c r="A265" s="27"/>
      <c r="B265" s="28"/>
    </row>
    <row r="266" spans="1:2">
      <c r="A266" s="27"/>
      <c r="B266" s="28"/>
    </row>
    <row r="267" spans="1:2">
      <c r="A267" s="27"/>
      <c r="B267" s="28"/>
    </row>
    <row r="268" spans="1:2">
      <c r="A268" s="27"/>
      <c r="B268" s="28"/>
    </row>
    <row r="269" spans="1:2">
      <c r="A269" s="27"/>
      <c r="B269" s="28"/>
    </row>
    <row r="270" spans="1:2">
      <c r="A270" s="27"/>
      <c r="B270" s="28"/>
    </row>
    <row r="271" spans="1:2">
      <c r="A271" s="27"/>
      <c r="B271" s="28"/>
    </row>
    <row r="272" spans="1:2">
      <c r="A272" s="27"/>
      <c r="B272" s="28"/>
    </row>
    <row r="273" spans="1:2">
      <c r="A273" s="27"/>
      <c r="B273" s="28"/>
    </row>
    <row r="274" spans="1:2">
      <c r="A274" s="27"/>
      <c r="B274" s="28"/>
    </row>
    <row r="275" spans="1:2">
      <c r="A275" s="27"/>
      <c r="B275" s="28"/>
    </row>
    <row r="276" spans="1:2">
      <c r="A276" s="27"/>
      <c r="B276" s="28"/>
    </row>
    <row r="277" spans="1:2">
      <c r="A277" s="27"/>
      <c r="B277" s="28"/>
    </row>
    <row r="278" spans="1:2">
      <c r="A278" s="27"/>
      <c r="B278" s="28"/>
    </row>
    <row r="279" spans="1:2">
      <c r="A279" s="27"/>
      <c r="B279" s="28"/>
    </row>
    <row r="280" spans="1:2">
      <c r="A280" s="27"/>
      <c r="B280" s="28"/>
    </row>
    <row r="281" spans="1:2">
      <c r="A281" s="27"/>
      <c r="B281" s="28"/>
    </row>
    <row r="282" spans="1:2">
      <c r="A282" s="27"/>
      <c r="B282" s="28"/>
    </row>
    <row r="283" spans="1:2">
      <c r="A283" s="27"/>
      <c r="B283" s="28"/>
    </row>
    <row r="284" spans="1:2">
      <c r="A284" s="27"/>
      <c r="B284" s="28"/>
    </row>
    <row r="285" spans="1:2">
      <c r="A285" s="27"/>
      <c r="B285" s="28"/>
    </row>
    <row r="286" spans="1:2">
      <c r="A286" s="27"/>
      <c r="B286" s="28"/>
    </row>
    <row r="287" spans="1:2">
      <c r="A287" s="27"/>
      <c r="B287" s="28"/>
    </row>
    <row r="288" spans="1:2">
      <c r="A288" s="27"/>
      <c r="B288" s="28"/>
    </row>
    <row r="289" spans="1:2">
      <c r="A289" s="27"/>
      <c r="B289" s="28"/>
    </row>
    <row r="290" spans="1:2">
      <c r="A290" s="27"/>
      <c r="B290" s="28"/>
    </row>
    <row r="291" spans="1:2">
      <c r="A291" s="27"/>
      <c r="B291" s="28"/>
    </row>
    <row r="292" spans="1:2">
      <c r="A292" s="27"/>
      <c r="B292" s="28"/>
    </row>
    <row r="293" spans="1:2">
      <c r="A293" s="27"/>
      <c r="B293" s="28"/>
    </row>
    <row r="294" spans="1:2">
      <c r="A294" s="27"/>
      <c r="B294" s="28"/>
    </row>
    <row r="295" spans="1:2">
      <c r="A295" s="27"/>
      <c r="B295" s="28"/>
    </row>
    <row r="296" spans="1:2">
      <c r="A296" s="27"/>
      <c r="B296" s="28"/>
    </row>
    <row r="297" spans="1:2">
      <c r="A297" s="27"/>
      <c r="B297" s="28"/>
    </row>
    <row r="298" spans="1:2">
      <c r="A298" s="27"/>
      <c r="B298" s="28"/>
    </row>
    <row r="299" spans="1:2">
      <c r="A299" s="27"/>
      <c r="B299" s="28"/>
    </row>
    <row r="300" spans="1:2">
      <c r="A300" s="27"/>
      <c r="B300" s="28"/>
    </row>
    <row r="301" spans="1:2">
      <c r="A301" s="27"/>
      <c r="B301" s="28"/>
    </row>
    <row r="302" spans="1:2">
      <c r="A302" s="27"/>
      <c r="B302" s="28"/>
    </row>
    <row r="303" spans="1:2">
      <c r="A303" s="27"/>
      <c r="B303" s="28"/>
    </row>
    <row r="304" spans="1:2">
      <c r="A304" s="27"/>
      <c r="B304" s="28"/>
    </row>
    <row r="305" spans="1:2">
      <c r="A305" s="27"/>
      <c r="B305" s="28"/>
    </row>
    <row r="306" spans="1:2">
      <c r="A306" s="27"/>
      <c r="B306" s="28"/>
    </row>
    <row r="307" spans="1:2">
      <c r="A307" s="27"/>
      <c r="B307" s="28"/>
    </row>
    <row r="308" spans="1:2">
      <c r="A308" s="27"/>
      <c r="B308" s="28"/>
    </row>
    <row r="309" spans="1:2">
      <c r="A309" s="27"/>
      <c r="B309" s="28"/>
    </row>
    <row r="310" spans="1:2">
      <c r="A310" s="27"/>
      <c r="B310" s="28"/>
    </row>
    <row r="311" spans="1:2">
      <c r="A311" s="27"/>
      <c r="B311" s="28"/>
    </row>
    <row r="312" spans="1:2">
      <c r="A312" s="27"/>
      <c r="B312" s="28"/>
    </row>
    <row r="313" spans="1:2">
      <c r="A313" s="27"/>
      <c r="B313" s="28"/>
    </row>
    <row r="314" spans="1:2">
      <c r="A314" s="27"/>
      <c r="B314" s="28"/>
    </row>
    <row r="315" spans="1:2">
      <c r="A315" s="27"/>
      <c r="B315" s="28"/>
    </row>
    <row r="316" spans="1:2">
      <c r="A316" s="27"/>
      <c r="B316" s="28"/>
    </row>
    <row r="317" spans="1:2">
      <c r="A317" s="27"/>
      <c r="B317" s="28"/>
    </row>
    <row r="318" spans="1:2">
      <c r="A318" s="27"/>
      <c r="B318" s="28"/>
    </row>
    <row r="319" spans="1:2">
      <c r="A319" s="27"/>
      <c r="B319" s="28"/>
    </row>
    <row r="320" spans="1:2">
      <c r="A320" s="27"/>
      <c r="B320" s="28"/>
    </row>
    <row r="321" spans="1:2">
      <c r="A321" s="27"/>
      <c r="B321" s="28"/>
    </row>
    <row r="322" spans="1:2">
      <c r="A322" s="27"/>
      <c r="B322" s="28"/>
    </row>
    <row r="323" spans="1:2">
      <c r="A323" s="27"/>
      <c r="B323" s="28"/>
    </row>
    <row r="324" spans="1:2">
      <c r="A324" s="27"/>
      <c r="B324" s="28"/>
    </row>
    <row r="325" spans="1:2">
      <c r="A325" s="27"/>
      <c r="B325" s="28"/>
    </row>
    <row r="326" spans="1:2">
      <c r="A326" s="27"/>
      <c r="B326" s="28"/>
    </row>
    <row r="327" spans="1:2">
      <c r="A327" s="27"/>
      <c r="B327" s="28"/>
    </row>
    <row r="328" spans="1:2">
      <c r="A328" s="27"/>
      <c r="B328" s="28"/>
    </row>
    <row r="329" spans="1:2">
      <c r="A329" s="27"/>
      <c r="B329" s="28"/>
    </row>
    <row r="330" spans="1:2">
      <c r="A330" s="27"/>
      <c r="B330" s="28"/>
    </row>
    <row r="331" spans="1:2">
      <c r="A331" s="27"/>
      <c r="B331" s="28"/>
    </row>
    <row r="332" spans="1:2">
      <c r="A332" s="27"/>
      <c r="B332" s="28"/>
    </row>
    <row r="333" spans="1:2">
      <c r="A333" s="27"/>
      <c r="B333" s="28"/>
    </row>
    <row r="334" spans="1:2">
      <c r="A334" s="27"/>
      <c r="B334" s="28"/>
    </row>
    <row r="335" spans="1:2">
      <c r="A335" s="27"/>
      <c r="B335" s="28"/>
    </row>
    <row r="336" spans="1:2">
      <c r="A336" s="27"/>
      <c r="B336" s="28"/>
    </row>
    <row r="337" spans="1:2">
      <c r="A337" s="27"/>
      <c r="B337" s="28"/>
    </row>
    <row r="338" spans="1:2">
      <c r="A338" s="27"/>
      <c r="B338" s="28"/>
    </row>
    <row r="339" spans="1:2">
      <c r="A339" s="27"/>
      <c r="B339" s="28"/>
    </row>
    <row r="340" spans="1:2">
      <c r="A340" s="27"/>
      <c r="B340" s="28"/>
    </row>
    <row r="341" spans="1:2">
      <c r="A341" s="27"/>
      <c r="B341" s="28"/>
    </row>
    <row r="342" spans="1:2">
      <c r="A342" s="27"/>
      <c r="B342" s="28"/>
    </row>
    <row r="343" spans="1:2">
      <c r="A343" s="27"/>
      <c r="B343" s="28"/>
    </row>
    <row r="344" spans="1:2">
      <c r="A344" s="27"/>
      <c r="B344" s="28"/>
    </row>
    <row r="345" spans="1:2">
      <c r="A345" s="27"/>
      <c r="B345" s="28"/>
    </row>
    <row r="346" spans="1:2">
      <c r="A346" s="27"/>
      <c r="B346" s="28"/>
    </row>
    <row r="347" spans="1:2">
      <c r="A347" s="27"/>
      <c r="B347" s="28"/>
    </row>
    <row r="348" spans="1:2">
      <c r="A348" s="27"/>
      <c r="B348" s="28"/>
    </row>
  </sheetData>
  <mergeCells count="4">
    <mergeCell ref="A1:F1"/>
    <mergeCell ref="A2:F2"/>
    <mergeCell ref="A3:F3"/>
    <mergeCell ref="A20:B34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1"/>
  <sheetViews>
    <sheetView topLeftCell="A16" workbookViewId="0">
      <selection activeCell="C5" sqref="C5"/>
    </sheetView>
  </sheetViews>
  <sheetFormatPr defaultRowHeight="15"/>
  <cols>
    <col min="1" max="1" width="8.85546875" style="10" customWidth="1"/>
    <col min="2" max="2" width="42.85546875" style="11" customWidth="1"/>
    <col min="3" max="3" width="13.7109375" style="1" bestFit="1" customWidth="1"/>
    <col min="4" max="4" width="9.140625" style="12"/>
    <col min="5" max="5" width="12.140625" style="1" customWidth="1"/>
    <col min="6" max="6" width="16.42578125" style="13" customWidth="1"/>
    <col min="7" max="7" width="22.140625" style="1" hidden="1" customWidth="1"/>
    <col min="8" max="16384" width="9.140625" style="1"/>
  </cols>
  <sheetData>
    <row r="1" spans="1:9" ht="18.75">
      <c r="A1" s="23" t="s">
        <v>0</v>
      </c>
      <c r="B1" s="23"/>
      <c r="C1" s="23"/>
      <c r="D1" s="23"/>
      <c r="E1" s="23"/>
      <c r="F1" s="23"/>
    </row>
    <row r="2" spans="1:9" ht="18.75">
      <c r="A2" s="23" t="s">
        <v>1</v>
      </c>
      <c r="B2" s="23"/>
      <c r="C2" s="23"/>
      <c r="D2" s="23"/>
      <c r="E2" s="23"/>
      <c r="F2" s="23"/>
    </row>
    <row r="3" spans="1:9" ht="59.25" customHeight="1">
      <c r="A3" s="24" t="s">
        <v>55</v>
      </c>
      <c r="B3" s="24"/>
      <c r="C3" s="24"/>
      <c r="D3" s="24"/>
      <c r="E3" s="24"/>
      <c r="F3" s="24"/>
      <c r="I3" s="1" t="s">
        <v>3</v>
      </c>
    </row>
    <row r="4" spans="1:9">
      <c r="A4" s="2" t="s">
        <v>4</v>
      </c>
      <c r="B4" s="2" t="s">
        <v>5</v>
      </c>
      <c r="C4" s="2" t="s">
        <v>6</v>
      </c>
      <c r="D4" s="2" t="s">
        <v>7</v>
      </c>
      <c r="E4" s="2" t="s">
        <v>8</v>
      </c>
      <c r="F4" s="2" t="s">
        <v>9</v>
      </c>
    </row>
    <row r="5" spans="1:9" ht="165">
      <c r="A5" s="4" t="s">
        <v>56</v>
      </c>
      <c r="B5" s="4" t="s">
        <v>30</v>
      </c>
      <c r="C5" s="4">
        <v>93.64</v>
      </c>
      <c r="D5" s="4" t="s">
        <v>31</v>
      </c>
      <c r="E5" s="4">
        <v>151.82</v>
      </c>
      <c r="F5" s="4">
        <f t="shared" ref="F5:F16" si="0">C5*E5</f>
        <v>14216.424799999999</v>
      </c>
    </row>
    <row r="6" spans="1:9" ht="120">
      <c r="A6" s="4" t="s">
        <v>57</v>
      </c>
      <c r="B6" s="4" t="s">
        <v>33</v>
      </c>
      <c r="C6" s="4">
        <v>29.45</v>
      </c>
      <c r="D6" s="4" t="s">
        <v>31</v>
      </c>
      <c r="E6" s="4">
        <v>347.85</v>
      </c>
      <c r="F6" s="4">
        <f t="shared" si="0"/>
        <v>10244.182500000001</v>
      </c>
    </row>
    <row r="7" spans="1:9" ht="90">
      <c r="A7" s="4" t="s">
        <v>58</v>
      </c>
      <c r="B7" s="4" t="s">
        <v>35</v>
      </c>
      <c r="C7" s="4">
        <v>49.48</v>
      </c>
      <c r="D7" s="4" t="s">
        <v>31</v>
      </c>
      <c r="E7" s="4">
        <v>1756.4</v>
      </c>
      <c r="F7" s="4">
        <f t="shared" si="0"/>
        <v>86906.672000000006</v>
      </c>
    </row>
    <row r="8" spans="1:9" ht="90">
      <c r="A8" s="4" t="s">
        <v>59</v>
      </c>
      <c r="B8" s="4" t="s">
        <v>37</v>
      </c>
      <c r="C8" s="4">
        <v>58.91</v>
      </c>
      <c r="D8" s="4" t="s">
        <v>31</v>
      </c>
      <c r="E8" s="4">
        <v>4961.7299999999996</v>
      </c>
      <c r="F8" s="4">
        <f t="shared" si="0"/>
        <v>292295.51429999998</v>
      </c>
    </row>
    <row r="9" spans="1:9" ht="60">
      <c r="A9" s="4" t="s">
        <v>60</v>
      </c>
      <c r="B9" s="4" t="s">
        <v>43</v>
      </c>
      <c r="C9" s="4">
        <v>24.16</v>
      </c>
      <c r="D9" s="4" t="s">
        <v>44</v>
      </c>
      <c r="E9" s="4">
        <v>194.5</v>
      </c>
      <c r="F9" s="4">
        <f t="shared" si="0"/>
        <v>4699.12</v>
      </c>
    </row>
    <row r="10" spans="1:9" ht="285">
      <c r="A10" s="4" t="s">
        <v>61</v>
      </c>
      <c r="B10" s="4" t="s">
        <v>62</v>
      </c>
      <c r="C10" s="4">
        <v>96.65</v>
      </c>
      <c r="D10" s="4" t="s">
        <v>44</v>
      </c>
      <c r="E10" s="4">
        <v>877.72</v>
      </c>
      <c r="F10" s="4">
        <f t="shared" si="0"/>
        <v>84831.638000000006</v>
      </c>
    </row>
    <row r="11" spans="1:9">
      <c r="A11" s="6">
        <v>7</v>
      </c>
      <c r="B11" s="4" t="s">
        <v>49</v>
      </c>
      <c r="C11" s="4"/>
      <c r="D11" s="4"/>
      <c r="E11" s="4"/>
      <c r="F11" s="4"/>
    </row>
    <row r="12" spans="1:9" ht="16.5">
      <c r="A12" s="4" t="s">
        <v>63</v>
      </c>
      <c r="B12" s="4" t="s">
        <v>64</v>
      </c>
      <c r="C12" s="4">
        <v>25.33</v>
      </c>
      <c r="D12" s="4" t="s">
        <v>65</v>
      </c>
      <c r="E12" s="4">
        <v>819.72</v>
      </c>
      <c r="F12" s="4">
        <f t="shared" si="0"/>
        <v>20763.507600000001</v>
      </c>
    </row>
    <row r="13" spans="1:9" ht="16.5">
      <c r="A13" s="4" t="s">
        <v>66</v>
      </c>
      <c r="B13" s="4" t="s">
        <v>67</v>
      </c>
      <c r="C13" s="4">
        <v>29.45</v>
      </c>
      <c r="D13" s="4" t="s">
        <v>65</v>
      </c>
      <c r="E13" s="4">
        <v>417.3</v>
      </c>
      <c r="F13" s="4">
        <f t="shared" si="0"/>
        <v>12289.485000000001</v>
      </c>
    </row>
    <row r="14" spans="1:9" ht="16.5">
      <c r="A14" s="4" t="s">
        <v>68</v>
      </c>
      <c r="B14" s="4" t="s">
        <v>69</v>
      </c>
      <c r="C14" s="4">
        <v>49.49</v>
      </c>
      <c r="D14" s="4" t="s">
        <v>65</v>
      </c>
      <c r="E14" s="4">
        <v>648.59</v>
      </c>
      <c r="F14" s="4">
        <f t="shared" si="0"/>
        <v>32098.719100000002</v>
      </c>
    </row>
    <row r="15" spans="1:9" ht="16.5">
      <c r="A15" s="4" t="s">
        <v>70</v>
      </c>
      <c r="B15" s="4" t="s">
        <v>71</v>
      </c>
      <c r="C15" s="4">
        <v>50.66</v>
      </c>
      <c r="D15" s="4" t="s">
        <v>65</v>
      </c>
      <c r="E15" s="4">
        <v>417.3</v>
      </c>
      <c r="F15" s="4">
        <f t="shared" si="0"/>
        <v>21140.417999999998</v>
      </c>
    </row>
    <row r="16" spans="1:9" ht="16.5">
      <c r="A16" s="4" t="s">
        <v>72</v>
      </c>
      <c r="B16" s="4" t="s">
        <v>24</v>
      </c>
      <c r="C16" s="4">
        <v>93.66</v>
      </c>
      <c r="D16" s="4" t="s">
        <v>65</v>
      </c>
      <c r="E16" s="4">
        <v>117.54</v>
      </c>
      <c r="F16" s="4">
        <f t="shared" si="0"/>
        <v>11008.796400000001</v>
      </c>
    </row>
    <row r="17" spans="1:6">
      <c r="A17" s="4"/>
      <c r="B17" s="4"/>
      <c r="C17" s="4"/>
      <c r="D17" s="4"/>
      <c r="E17" s="4" t="s">
        <v>25</v>
      </c>
      <c r="F17" s="4">
        <f>SUM(F5:F16)</f>
        <v>590494.47769999993</v>
      </c>
    </row>
    <row r="18" spans="1:6">
      <c r="A18" s="8"/>
      <c r="B18" s="9"/>
      <c r="C18" s="7"/>
      <c r="D18" s="6"/>
      <c r="E18" s="4" t="s">
        <v>26</v>
      </c>
      <c r="F18" s="4">
        <f>F17*18/100</f>
        <v>106289.00598599999</v>
      </c>
    </row>
    <row r="19" spans="1:6">
      <c r="A19" s="8"/>
      <c r="B19" s="9"/>
      <c r="C19" s="7"/>
      <c r="D19" s="6"/>
      <c r="E19" s="4"/>
      <c r="F19" s="4">
        <f>F18+F17</f>
        <v>696783.48368599988</v>
      </c>
    </row>
    <row r="20" spans="1:6">
      <c r="A20" s="8"/>
      <c r="B20" s="9"/>
      <c r="C20" s="7"/>
      <c r="D20" s="6"/>
      <c r="E20" s="4" t="s">
        <v>27</v>
      </c>
      <c r="F20" s="4">
        <f>F19*1/100</f>
        <v>6967.8348368599991</v>
      </c>
    </row>
    <row r="21" spans="1:6">
      <c r="A21" s="8"/>
      <c r="B21" s="9"/>
      <c r="C21" s="7"/>
      <c r="D21" s="6"/>
      <c r="E21" s="4" t="s">
        <v>25</v>
      </c>
      <c r="F21" s="4">
        <f>F20+F19</f>
        <v>703751.31852285983</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14"/>
  <sheetViews>
    <sheetView topLeftCell="A7" workbookViewId="0">
      <selection activeCell="C6" sqref="C6"/>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6384" width="9.140625" style="1"/>
  </cols>
  <sheetData>
    <row r="1" spans="1:6" ht="18.75">
      <c r="A1" s="23" t="s">
        <v>0</v>
      </c>
      <c r="B1" s="23"/>
      <c r="C1" s="23"/>
      <c r="D1" s="23"/>
      <c r="E1" s="23"/>
      <c r="F1" s="23"/>
    </row>
    <row r="2" spans="1:6" ht="18.75">
      <c r="A2" s="23" t="s">
        <v>1</v>
      </c>
      <c r="B2" s="23"/>
      <c r="C2" s="23"/>
      <c r="D2" s="23"/>
      <c r="E2" s="23"/>
      <c r="F2" s="23"/>
    </row>
    <row r="3" spans="1:6" ht="51.75" customHeight="1">
      <c r="A3" s="29" t="s">
        <v>73</v>
      </c>
      <c r="B3" s="30"/>
      <c r="C3" s="30"/>
      <c r="D3" s="30"/>
      <c r="E3" s="30"/>
      <c r="F3" s="31"/>
    </row>
    <row r="4" spans="1:6">
      <c r="A4" s="2" t="s">
        <v>4</v>
      </c>
      <c r="B4" s="2" t="s">
        <v>5</v>
      </c>
      <c r="C4" s="2" t="s">
        <v>6</v>
      </c>
      <c r="D4" s="2" t="s">
        <v>7</v>
      </c>
      <c r="E4" s="2" t="s">
        <v>8</v>
      </c>
      <c r="F4" s="2" t="s">
        <v>9</v>
      </c>
    </row>
    <row r="5" spans="1:6" ht="90">
      <c r="A5" s="4" t="s">
        <v>74</v>
      </c>
      <c r="B5" s="4" t="s">
        <v>37</v>
      </c>
      <c r="C5" s="4">
        <v>17</v>
      </c>
      <c r="D5" s="4" t="s">
        <v>31</v>
      </c>
      <c r="E5" s="4">
        <v>4961.7299999999996</v>
      </c>
      <c r="F5" s="4">
        <f t="shared" ref="F5:F9" si="0">C5*E5</f>
        <v>84349.409999999989</v>
      </c>
    </row>
    <row r="6" spans="1:6" ht="60">
      <c r="A6" s="4" t="s">
        <v>75</v>
      </c>
      <c r="B6" s="4" t="s">
        <v>43</v>
      </c>
      <c r="C6" s="4">
        <v>9.3000000000000007</v>
      </c>
      <c r="D6" s="4" t="s">
        <v>44</v>
      </c>
      <c r="E6" s="4">
        <v>194.5</v>
      </c>
      <c r="F6" s="4">
        <f t="shared" si="0"/>
        <v>1808.8500000000001</v>
      </c>
    </row>
    <row r="7" spans="1:6">
      <c r="A7" s="6">
        <v>3</v>
      </c>
      <c r="B7" s="4" t="s">
        <v>49</v>
      </c>
      <c r="C7" s="4"/>
      <c r="D7" s="4"/>
      <c r="E7" s="4"/>
      <c r="F7" s="4"/>
    </row>
    <row r="8" spans="1:6">
      <c r="A8" s="4" t="s">
        <v>63</v>
      </c>
      <c r="B8" s="4" t="s">
        <v>50</v>
      </c>
      <c r="C8" s="4">
        <v>7.31</v>
      </c>
      <c r="D8" s="4" t="s">
        <v>31</v>
      </c>
      <c r="E8" s="4">
        <v>848.82</v>
      </c>
      <c r="F8" s="4">
        <f t="shared" si="0"/>
        <v>6204.8742000000002</v>
      </c>
    </row>
    <row r="9" spans="1:6">
      <c r="A9" s="4" t="s">
        <v>66</v>
      </c>
      <c r="B9" s="4" t="s">
        <v>53</v>
      </c>
      <c r="C9" s="4">
        <v>14.62</v>
      </c>
      <c r="D9" s="4" t="s">
        <v>31</v>
      </c>
      <c r="E9" s="4">
        <v>447.06</v>
      </c>
      <c r="F9" s="4">
        <f t="shared" si="0"/>
        <v>6536.0171999999993</v>
      </c>
    </row>
    <row r="10" spans="1:6">
      <c r="A10" s="4"/>
      <c r="B10" s="4"/>
      <c r="C10" s="4"/>
      <c r="D10" s="4"/>
      <c r="E10" s="4" t="s">
        <v>25</v>
      </c>
      <c r="F10" s="4">
        <f>SUM(F5:F9)</f>
        <v>98899.151400000002</v>
      </c>
    </row>
    <row r="11" spans="1:6">
      <c r="A11" s="8"/>
      <c r="B11" s="9"/>
      <c r="C11" s="7"/>
      <c r="D11" s="6"/>
      <c r="E11" s="4" t="s">
        <v>26</v>
      </c>
      <c r="F11" s="4">
        <f>F10*18/100</f>
        <v>17801.847252</v>
      </c>
    </row>
    <row r="12" spans="1:6">
      <c r="A12" s="8"/>
      <c r="B12" s="9"/>
      <c r="C12" s="7"/>
      <c r="D12" s="6"/>
      <c r="E12" s="4"/>
      <c r="F12" s="4">
        <f>F11+F10</f>
        <v>116700.99865200001</v>
      </c>
    </row>
    <row r="13" spans="1:6">
      <c r="A13" s="8"/>
      <c r="B13" s="9"/>
      <c r="C13" s="7"/>
      <c r="D13" s="6"/>
      <c r="E13" s="4" t="s">
        <v>27</v>
      </c>
      <c r="F13" s="4">
        <f>F12*1/100</f>
        <v>1167.00998652</v>
      </c>
    </row>
    <row r="14" spans="1:6">
      <c r="A14" s="8"/>
      <c r="B14" s="9"/>
      <c r="C14" s="7"/>
      <c r="D14" s="6"/>
      <c r="E14" s="4" t="s">
        <v>25</v>
      </c>
      <c r="F14" s="4">
        <f>F13+F12</f>
        <v>117868.00863852001</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G16"/>
  <sheetViews>
    <sheetView topLeftCell="A10" workbookViewId="0">
      <selection activeCell="A6" sqref="A6:XFD6"/>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0" width="9.140625" style="1"/>
    <col min="11" max="11" width="10.140625" style="1" customWidth="1"/>
    <col min="12" max="16384" width="9.140625" style="1"/>
  </cols>
  <sheetData>
    <row r="1" spans="1:6" ht="18.75">
      <c r="A1" s="23" t="s">
        <v>0</v>
      </c>
      <c r="B1" s="23"/>
      <c r="C1" s="23"/>
      <c r="D1" s="23"/>
      <c r="E1" s="23"/>
      <c r="F1" s="23"/>
    </row>
    <row r="2" spans="1:6" ht="18.75">
      <c r="A2" s="23" t="s">
        <v>1</v>
      </c>
      <c r="B2" s="23"/>
      <c r="C2" s="23"/>
      <c r="D2" s="23"/>
      <c r="E2" s="23"/>
      <c r="F2" s="23"/>
    </row>
    <row r="3" spans="1:6" ht="51.75" customHeight="1">
      <c r="A3" s="24" t="s">
        <v>76</v>
      </c>
      <c r="B3" s="24"/>
      <c r="C3" s="24"/>
      <c r="D3" s="24"/>
      <c r="E3" s="24"/>
      <c r="F3" s="24"/>
    </row>
    <row r="4" spans="1:6">
      <c r="A4" s="2" t="s">
        <v>4</v>
      </c>
      <c r="B4" s="2" t="s">
        <v>5</v>
      </c>
      <c r="C4" s="2" t="s">
        <v>6</v>
      </c>
      <c r="D4" s="2" t="s">
        <v>7</v>
      </c>
      <c r="E4" s="2" t="s">
        <v>8</v>
      </c>
      <c r="F4" s="2" t="s">
        <v>9</v>
      </c>
    </row>
    <row r="5" spans="1:6" ht="105">
      <c r="A5" s="4" t="s">
        <v>77</v>
      </c>
      <c r="B5" s="4" t="s">
        <v>78</v>
      </c>
      <c r="C5" s="4">
        <v>2.42</v>
      </c>
      <c r="D5" s="4" t="s">
        <v>31</v>
      </c>
      <c r="E5" s="4">
        <v>6308.87</v>
      </c>
      <c r="F5" s="4">
        <f t="shared" ref="F5:F11" si="0">C5*E5</f>
        <v>15267.465399999999</v>
      </c>
    </row>
    <row r="6" spans="1:6" ht="135">
      <c r="A6" s="6" t="s">
        <v>79</v>
      </c>
      <c r="B6" s="4" t="s">
        <v>80</v>
      </c>
      <c r="C6" s="3">
        <v>7.6999999999999999E-2</v>
      </c>
      <c r="D6" s="4" t="s">
        <v>81</v>
      </c>
      <c r="E6" s="4">
        <v>83314.02</v>
      </c>
      <c r="F6" s="4">
        <f t="shared" si="0"/>
        <v>6415.1795400000001</v>
      </c>
    </row>
    <row r="7" spans="1:6" ht="45">
      <c r="A7" s="4" t="s">
        <v>82</v>
      </c>
      <c r="B7" s="4" t="s">
        <v>83</v>
      </c>
      <c r="C7" s="3">
        <v>0.115</v>
      </c>
      <c r="D7" s="4" t="s">
        <v>81</v>
      </c>
      <c r="E7" s="4">
        <v>82096.539999999994</v>
      </c>
      <c r="F7" s="4">
        <f t="shared" si="0"/>
        <v>9441.1021000000001</v>
      </c>
    </row>
    <row r="8" spans="1:6" ht="60">
      <c r="A8" s="4" t="s">
        <v>84</v>
      </c>
      <c r="B8" s="4" t="s">
        <v>85</v>
      </c>
      <c r="C8" s="4">
        <v>6.81</v>
      </c>
      <c r="D8" s="4" t="s">
        <v>44</v>
      </c>
      <c r="E8" s="4">
        <v>194.5</v>
      </c>
      <c r="F8" s="4">
        <f t="shared" si="0"/>
        <v>1324.5449999999998</v>
      </c>
    </row>
    <row r="9" spans="1:6">
      <c r="A9" s="4">
        <v>5</v>
      </c>
      <c r="B9" s="4" t="s">
        <v>14</v>
      </c>
      <c r="C9" s="4"/>
      <c r="D9" s="4"/>
      <c r="E9" s="4"/>
      <c r="F9" s="4">
        <f t="shared" si="0"/>
        <v>0</v>
      </c>
    </row>
    <row r="10" spans="1:6" ht="18">
      <c r="A10" s="4" t="s">
        <v>15</v>
      </c>
      <c r="B10" s="4" t="s">
        <v>16</v>
      </c>
      <c r="C10" s="4">
        <v>1.04</v>
      </c>
      <c r="D10" s="4" t="s">
        <v>86</v>
      </c>
      <c r="E10" s="4">
        <v>744.66</v>
      </c>
      <c r="F10" s="4">
        <f t="shared" si="0"/>
        <v>774.44640000000004</v>
      </c>
    </row>
    <row r="11" spans="1:6" ht="18">
      <c r="A11" s="4" t="s">
        <v>17</v>
      </c>
      <c r="B11" s="4" t="s">
        <v>22</v>
      </c>
      <c r="C11" s="4">
        <v>2.08</v>
      </c>
      <c r="D11" s="4" t="s">
        <v>86</v>
      </c>
      <c r="E11" s="4">
        <v>342.9</v>
      </c>
      <c r="F11" s="4">
        <f t="shared" si="0"/>
        <v>713.23199999999997</v>
      </c>
    </row>
    <row r="12" spans="1:6">
      <c r="A12" s="4"/>
      <c r="B12" s="4"/>
      <c r="C12" s="4"/>
      <c r="D12" s="4"/>
      <c r="E12" s="4" t="s">
        <v>25</v>
      </c>
      <c r="F12" s="4">
        <f>SUM(F5:F11)</f>
        <v>33935.97043999999</v>
      </c>
    </row>
    <row r="13" spans="1:6">
      <c r="A13" s="8"/>
      <c r="B13" s="9"/>
      <c r="C13" s="7"/>
      <c r="D13" s="6"/>
      <c r="E13" s="4" t="s">
        <v>26</v>
      </c>
      <c r="F13" s="4">
        <f>F12*18/100</f>
        <v>6108.4746791999987</v>
      </c>
    </row>
    <row r="14" spans="1:6">
      <c r="A14" s="8"/>
      <c r="B14" s="9"/>
      <c r="C14" s="7"/>
      <c r="D14" s="6"/>
      <c r="E14" s="4"/>
      <c r="F14" s="4">
        <f>F13+F12</f>
        <v>40044.445119199991</v>
      </c>
    </row>
    <row r="15" spans="1:6">
      <c r="A15" s="8"/>
      <c r="B15" s="9"/>
      <c r="C15" s="7"/>
      <c r="D15" s="6"/>
      <c r="E15" s="4" t="s">
        <v>27</v>
      </c>
      <c r="F15" s="4">
        <f>F14*1/100</f>
        <v>400.44445119199992</v>
      </c>
    </row>
    <row r="16" spans="1:6">
      <c r="A16" s="8"/>
      <c r="B16" s="9"/>
      <c r="C16" s="7"/>
      <c r="D16" s="6"/>
      <c r="E16" s="4" t="s">
        <v>25</v>
      </c>
      <c r="F16" s="4">
        <f>F15+F14</f>
        <v>40444.889570391992</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3"/>
  <sheetViews>
    <sheetView topLeftCell="A16" workbookViewId="0">
      <selection activeCell="B4" sqref="B4"/>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0" width="9.140625" style="1"/>
    <col min="11" max="11" width="10.140625" style="1" customWidth="1"/>
    <col min="12" max="16384" width="9.140625" style="1"/>
  </cols>
  <sheetData>
    <row r="1" spans="1:6" ht="18.75">
      <c r="A1" s="23" t="s">
        <v>0</v>
      </c>
      <c r="B1" s="23"/>
      <c r="C1" s="23"/>
      <c r="D1" s="23"/>
      <c r="E1" s="23"/>
      <c r="F1" s="23"/>
    </row>
    <row r="2" spans="1:6" ht="18.75">
      <c r="A2" s="23" t="s">
        <v>1</v>
      </c>
      <c r="B2" s="23"/>
      <c r="C2" s="23"/>
      <c r="D2" s="23"/>
      <c r="E2" s="23"/>
      <c r="F2" s="23"/>
    </row>
    <row r="3" spans="1:6" ht="51.75" customHeight="1">
      <c r="A3" s="24" t="s">
        <v>87</v>
      </c>
      <c r="B3" s="24"/>
      <c r="C3" s="24"/>
      <c r="D3" s="24"/>
      <c r="E3" s="24"/>
      <c r="F3" s="24"/>
    </row>
    <row r="4" spans="1:6">
      <c r="A4" s="2" t="s">
        <v>4</v>
      </c>
      <c r="B4" s="2" t="s">
        <v>5</v>
      </c>
      <c r="C4" s="2" t="s">
        <v>6</v>
      </c>
      <c r="D4" s="2" t="s">
        <v>7</v>
      </c>
      <c r="E4" s="2" t="s">
        <v>8</v>
      </c>
      <c r="F4" s="2" t="s">
        <v>9</v>
      </c>
    </row>
    <row r="5" spans="1:6" ht="120">
      <c r="A5" s="4" t="s">
        <v>88</v>
      </c>
      <c r="B5" s="4" t="s">
        <v>89</v>
      </c>
      <c r="C5" s="4">
        <v>66.55</v>
      </c>
      <c r="D5" s="4" t="s">
        <v>51</v>
      </c>
      <c r="E5" s="4">
        <v>167.33</v>
      </c>
      <c r="F5" s="4">
        <f>C5*E5</f>
        <v>11135.8115</v>
      </c>
    </row>
    <row r="6" spans="1:6" ht="120">
      <c r="A6" s="4" t="s">
        <v>90</v>
      </c>
      <c r="B6" s="4" t="s">
        <v>91</v>
      </c>
      <c r="C6" s="4">
        <v>6.66</v>
      </c>
      <c r="D6" s="4" t="s">
        <v>51</v>
      </c>
      <c r="E6" s="4">
        <v>589.51</v>
      </c>
      <c r="F6" s="4">
        <f t="shared" ref="F6:F18" si="0">C6*E6</f>
        <v>3926.1365999999998</v>
      </c>
    </row>
    <row r="7" spans="1:6" ht="90">
      <c r="A7" s="4" t="s">
        <v>92</v>
      </c>
      <c r="B7" s="4" t="s">
        <v>93</v>
      </c>
      <c r="C7" s="4">
        <v>11.18</v>
      </c>
      <c r="D7" s="4" t="s">
        <v>51</v>
      </c>
      <c r="E7" s="4">
        <v>1756.4</v>
      </c>
      <c r="F7" s="4">
        <f t="shared" si="0"/>
        <v>19636.552</v>
      </c>
    </row>
    <row r="8" spans="1:6" ht="60">
      <c r="A8" s="3" t="s">
        <v>94</v>
      </c>
      <c r="B8" s="4" t="s">
        <v>95</v>
      </c>
      <c r="C8" s="5">
        <v>28.75</v>
      </c>
      <c r="D8" s="6" t="s">
        <v>12</v>
      </c>
      <c r="E8" s="7">
        <v>6082.45</v>
      </c>
      <c r="F8" s="5">
        <f t="shared" si="0"/>
        <v>174870.4375</v>
      </c>
    </row>
    <row r="9" spans="1:6" ht="105">
      <c r="A9" s="4" t="s">
        <v>96</v>
      </c>
      <c r="B9" s="4" t="s">
        <v>78</v>
      </c>
      <c r="C9" s="4">
        <v>15.18</v>
      </c>
      <c r="D9" s="4" t="s">
        <v>31</v>
      </c>
      <c r="E9" s="4">
        <v>6308.87</v>
      </c>
      <c r="F9" s="4">
        <f t="shared" si="0"/>
        <v>95768.646599999993</v>
      </c>
    </row>
    <row r="10" spans="1:6" ht="135">
      <c r="A10" s="6" t="s">
        <v>97</v>
      </c>
      <c r="B10" s="4" t="s">
        <v>80</v>
      </c>
      <c r="C10" s="4">
        <v>1.5511999999999999</v>
      </c>
      <c r="D10" s="4" t="s">
        <v>81</v>
      </c>
      <c r="E10" s="4">
        <v>83314.02</v>
      </c>
      <c r="F10" s="4">
        <f t="shared" si="0"/>
        <v>129236.707824</v>
      </c>
    </row>
    <row r="11" spans="1:6" ht="45">
      <c r="A11" s="4" t="s">
        <v>98</v>
      </c>
      <c r="B11" s="4" t="s">
        <v>83</v>
      </c>
      <c r="C11" s="4">
        <v>2.3268</v>
      </c>
      <c r="D11" s="4" t="s">
        <v>81</v>
      </c>
      <c r="E11" s="4">
        <v>82096.539999999994</v>
      </c>
      <c r="F11" s="4">
        <f t="shared" si="0"/>
        <v>191022.229272</v>
      </c>
    </row>
    <row r="12" spans="1:6" ht="60">
      <c r="A12" s="4" t="s">
        <v>99</v>
      </c>
      <c r="B12" s="4" t="s">
        <v>85</v>
      </c>
      <c r="C12" s="4">
        <v>311.89999999999998</v>
      </c>
      <c r="D12" s="4" t="s">
        <v>44</v>
      </c>
      <c r="E12" s="4">
        <v>194.5</v>
      </c>
      <c r="F12" s="4">
        <f t="shared" si="0"/>
        <v>60664.549999999996</v>
      </c>
    </row>
    <row r="13" spans="1:6">
      <c r="A13" s="4">
        <v>9</v>
      </c>
      <c r="B13" s="4" t="s">
        <v>14</v>
      </c>
      <c r="C13" s="4"/>
      <c r="D13" s="4"/>
      <c r="E13" s="4"/>
      <c r="F13" s="4">
        <f t="shared" si="0"/>
        <v>0</v>
      </c>
    </row>
    <row r="14" spans="1:6" ht="18">
      <c r="A14" s="4" t="s">
        <v>15</v>
      </c>
      <c r="B14" s="4" t="s">
        <v>16</v>
      </c>
      <c r="C14" s="4">
        <v>18.850000000000001</v>
      </c>
      <c r="D14" s="4" t="s">
        <v>86</v>
      </c>
      <c r="E14" s="4">
        <v>744.66</v>
      </c>
      <c r="F14" s="4">
        <f t="shared" si="0"/>
        <v>14036.841</v>
      </c>
    </row>
    <row r="15" spans="1:6" ht="18">
      <c r="A15" s="4" t="s">
        <v>17</v>
      </c>
      <c r="B15" s="4" t="s">
        <v>100</v>
      </c>
      <c r="C15" s="4">
        <v>6.23</v>
      </c>
      <c r="D15" s="4" t="s">
        <v>86</v>
      </c>
      <c r="E15" s="4">
        <v>387.54</v>
      </c>
      <c r="F15" s="4">
        <f t="shared" si="0"/>
        <v>2414.3742000000002</v>
      </c>
    </row>
    <row r="16" spans="1:6" ht="18">
      <c r="A16" s="4" t="s">
        <v>19</v>
      </c>
      <c r="B16" s="4" t="s">
        <v>20</v>
      </c>
      <c r="C16" s="4">
        <v>10.47</v>
      </c>
      <c r="D16" s="4" t="s">
        <v>86</v>
      </c>
      <c r="E16" s="4">
        <v>570.94000000000005</v>
      </c>
      <c r="F16" s="4">
        <f t="shared" si="0"/>
        <v>5977.7418000000007</v>
      </c>
    </row>
    <row r="17" spans="1:6" ht="18">
      <c r="A17" s="4" t="s">
        <v>21</v>
      </c>
      <c r="B17" s="4" t="s">
        <v>22</v>
      </c>
      <c r="C17" s="4">
        <v>37.69</v>
      </c>
      <c r="D17" s="4" t="s">
        <v>86</v>
      </c>
      <c r="E17" s="4">
        <v>342.9</v>
      </c>
      <c r="F17" s="4">
        <f t="shared" si="0"/>
        <v>12923.900999999998</v>
      </c>
    </row>
    <row r="18" spans="1:6" ht="18">
      <c r="A18" s="4" t="s">
        <v>23</v>
      </c>
      <c r="B18" s="4" t="s">
        <v>24</v>
      </c>
      <c r="C18" s="4">
        <v>62.31</v>
      </c>
      <c r="D18" s="4" t="s">
        <v>86</v>
      </c>
      <c r="E18" s="4">
        <v>117.54</v>
      </c>
      <c r="F18" s="4">
        <f t="shared" si="0"/>
        <v>7323.9174000000003</v>
      </c>
    </row>
    <row r="19" spans="1:6">
      <c r="A19" s="4"/>
      <c r="B19" s="4"/>
      <c r="C19" s="4"/>
      <c r="D19" s="4"/>
      <c r="E19" s="4" t="s">
        <v>25</v>
      </c>
      <c r="F19" s="4">
        <f>SUM(F5:F18)</f>
        <v>728937.84669599996</v>
      </c>
    </row>
    <row r="20" spans="1:6">
      <c r="A20" s="8"/>
      <c r="B20" s="9"/>
      <c r="C20" s="7"/>
      <c r="D20" s="6"/>
      <c r="E20" s="4" t="s">
        <v>26</v>
      </c>
      <c r="F20" s="4">
        <f>F19*18/100</f>
        <v>131208.81240527998</v>
      </c>
    </row>
    <row r="21" spans="1:6">
      <c r="A21" s="8"/>
      <c r="B21" s="9"/>
      <c r="C21" s="7"/>
      <c r="D21" s="6"/>
      <c r="E21" s="4"/>
      <c r="F21" s="4">
        <f>F20+F19</f>
        <v>860146.65910127992</v>
      </c>
    </row>
    <row r="22" spans="1:6">
      <c r="A22" s="8"/>
      <c r="B22" s="9"/>
      <c r="C22" s="7"/>
      <c r="D22" s="6"/>
      <c r="E22" s="4" t="s">
        <v>27</v>
      </c>
      <c r="F22" s="4">
        <f>F21*1/100</f>
        <v>8601.4665910127987</v>
      </c>
    </row>
    <row r="23" spans="1:6">
      <c r="A23" s="8"/>
      <c r="B23" s="9"/>
      <c r="C23" s="7"/>
      <c r="D23" s="6"/>
      <c r="E23" s="4" t="s">
        <v>25</v>
      </c>
      <c r="F23" s="4">
        <f>F22+F21</f>
        <v>868748.1256922927</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23"/>
  <sheetViews>
    <sheetView topLeftCell="A19" workbookViewId="0">
      <selection activeCell="B5" sqref="B5"/>
    </sheetView>
  </sheetViews>
  <sheetFormatPr defaultRowHeight="15"/>
  <cols>
    <col min="1" max="1" width="8.85546875" style="10" customWidth="1"/>
    <col min="2" max="2" width="42.85546875" style="11" customWidth="1"/>
    <col min="3" max="3" width="13.7109375" style="1" customWidth="1"/>
    <col min="4" max="4" width="9.140625" style="12"/>
    <col min="5" max="5" width="12.140625" style="1" customWidth="1"/>
    <col min="6" max="6" width="16.42578125" style="13" customWidth="1"/>
    <col min="7" max="7" width="22.140625" style="1" hidden="1" customWidth="1"/>
    <col min="8" max="10" width="9.140625" style="1"/>
    <col min="11" max="11" width="10.140625" style="1" customWidth="1"/>
    <col min="12" max="16384" width="9.140625" style="1"/>
  </cols>
  <sheetData>
    <row r="1" spans="1:6" ht="18.75">
      <c r="A1" s="23" t="s">
        <v>0</v>
      </c>
      <c r="B1" s="23"/>
      <c r="C1" s="23"/>
      <c r="D1" s="23"/>
      <c r="E1" s="23"/>
      <c r="F1" s="23"/>
    </row>
    <row r="2" spans="1:6" ht="18.75">
      <c r="A2" s="23" t="s">
        <v>1</v>
      </c>
      <c r="B2" s="23"/>
      <c r="C2" s="23"/>
      <c r="D2" s="23"/>
      <c r="E2" s="23"/>
      <c r="F2" s="23"/>
    </row>
    <row r="3" spans="1:6" ht="51.75" customHeight="1">
      <c r="A3" s="24" t="s">
        <v>101</v>
      </c>
      <c r="B3" s="24"/>
      <c r="C3" s="24"/>
      <c r="D3" s="24"/>
      <c r="E3" s="24"/>
      <c r="F3" s="24"/>
    </row>
    <row r="4" spans="1:6">
      <c r="A4" s="2" t="s">
        <v>4</v>
      </c>
      <c r="B4" s="2" t="s">
        <v>5</v>
      </c>
      <c r="C4" s="2" t="s">
        <v>6</v>
      </c>
      <c r="D4" s="2" t="s">
        <v>7</v>
      </c>
      <c r="E4" s="2" t="s">
        <v>8</v>
      </c>
      <c r="F4" s="2" t="s">
        <v>9</v>
      </c>
    </row>
    <row r="5" spans="1:6" ht="120">
      <c r="A5" s="4" t="s">
        <v>88</v>
      </c>
      <c r="B5" s="4" t="s">
        <v>89</v>
      </c>
      <c r="C5" s="4">
        <v>76.819999999999993</v>
      </c>
      <c r="D5" s="4" t="s">
        <v>51</v>
      </c>
      <c r="E5" s="4">
        <v>167.33</v>
      </c>
      <c r="F5" s="4">
        <f>C5*E5</f>
        <v>12854.2906</v>
      </c>
    </row>
    <row r="6" spans="1:6" ht="120">
      <c r="A6" s="4" t="s">
        <v>90</v>
      </c>
      <c r="B6" s="4" t="s">
        <v>91</v>
      </c>
      <c r="C6" s="4">
        <v>5.49</v>
      </c>
      <c r="D6" s="4" t="s">
        <v>51</v>
      </c>
      <c r="E6" s="4">
        <v>589.51</v>
      </c>
      <c r="F6" s="4">
        <f t="shared" ref="F6:F18" si="0">C6*E6</f>
        <v>3236.4099000000001</v>
      </c>
    </row>
    <row r="7" spans="1:6" ht="90">
      <c r="A7" s="4" t="s">
        <v>92</v>
      </c>
      <c r="B7" s="4" t="s">
        <v>93</v>
      </c>
      <c r="C7" s="4">
        <v>9.2200000000000006</v>
      </c>
      <c r="D7" s="4" t="s">
        <v>51</v>
      </c>
      <c r="E7" s="4">
        <v>1756.4</v>
      </c>
      <c r="F7" s="4">
        <f t="shared" si="0"/>
        <v>16194.008000000002</v>
      </c>
    </row>
    <row r="8" spans="1:6" ht="60">
      <c r="A8" s="3" t="s">
        <v>94</v>
      </c>
      <c r="B8" s="4" t="s">
        <v>95</v>
      </c>
      <c r="C8" s="5">
        <v>28.54</v>
      </c>
      <c r="D8" s="6" t="s">
        <v>12</v>
      </c>
      <c r="E8" s="7">
        <v>6082.45</v>
      </c>
      <c r="F8" s="5">
        <f t="shared" si="0"/>
        <v>173593.12299999999</v>
      </c>
    </row>
    <row r="9" spans="1:6" ht="105">
      <c r="A9" s="4" t="s">
        <v>96</v>
      </c>
      <c r="B9" s="4" t="s">
        <v>78</v>
      </c>
      <c r="C9" s="4">
        <v>10.98</v>
      </c>
      <c r="D9" s="4" t="s">
        <v>31</v>
      </c>
      <c r="E9" s="4">
        <v>6308.87</v>
      </c>
      <c r="F9" s="4">
        <f t="shared" si="0"/>
        <v>69271.392600000006</v>
      </c>
    </row>
    <row r="10" spans="1:6" ht="135">
      <c r="A10" s="6" t="s">
        <v>97</v>
      </c>
      <c r="B10" s="4" t="s">
        <v>80</v>
      </c>
      <c r="C10" s="4">
        <v>0.55800000000000005</v>
      </c>
      <c r="D10" s="4" t="s">
        <v>81</v>
      </c>
      <c r="E10" s="4">
        <v>83314.02</v>
      </c>
      <c r="F10" s="4">
        <f t="shared" si="0"/>
        <v>46489.223160000009</v>
      </c>
    </row>
    <row r="11" spans="1:6" ht="45">
      <c r="A11" s="4" t="s">
        <v>98</v>
      </c>
      <c r="B11" s="4" t="s">
        <v>83</v>
      </c>
      <c r="C11" s="4">
        <v>0.83699999999999997</v>
      </c>
      <c r="D11" s="4" t="s">
        <v>81</v>
      </c>
      <c r="E11" s="4">
        <v>82096.539999999994</v>
      </c>
      <c r="F11" s="4">
        <f t="shared" si="0"/>
        <v>68714.803979999997</v>
      </c>
    </row>
    <row r="12" spans="1:6" ht="60">
      <c r="A12" s="4" t="s">
        <v>99</v>
      </c>
      <c r="B12" s="4" t="s">
        <v>85</v>
      </c>
      <c r="C12" s="4">
        <v>259.29000000000002</v>
      </c>
      <c r="D12" s="4" t="s">
        <v>44</v>
      </c>
      <c r="E12" s="4">
        <v>194.5</v>
      </c>
      <c r="F12" s="4">
        <f t="shared" si="0"/>
        <v>50431.905000000006</v>
      </c>
    </row>
    <row r="13" spans="1:6">
      <c r="A13" s="4">
        <v>9</v>
      </c>
      <c r="B13" s="4" t="s">
        <v>14</v>
      </c>
      <c r="C13" s="4"/>
      <c r="D13" s="4"/>
      <c r="E13" s="4"/>
      <c r="F13" s="4">
        <f t="shared" si="0"/>
        <v>0</v>
      </c>
    </row>
    <row r="14" spans="1:6" ht="18">
      <c r="A14" s="4" t="s">
        <v>15</v>
      </c>
      <c r="B14" s="4" t="s">
        <v>16</v>
      </c>
      <c r="C14" s="4">
        <v>16.95</v>
      </c>
      <c r="D14" s="4" t="s">
        <v>86</v>
      </c>
      <c r="E14" s="4">
        <v>744.66</v>
      </c>
      <c r="F14" s="4">
        <f t="shared" si="0"/>
        <v>12621.986999999999</v>
      </c>
    </row>
    <row r="15" spans="1:6" ht="18">
      <c r="A15" s="4" t="s">
        <v>17</v>
      </c>
      <c r="B15" s="4" t="s">
        <v>100</v>
      </c>
      <c r="C15" s="4">
        <v>5.49</v>
      </c>
      <c r="D15" s="4" t="s">
        <v>86</v>
      </c>
      <c r="E15" s="4">
        <v>387.54</v>
      </c>
      <c r="F15" s="4">
        <f t="shared" si="0"/>
        <v>2127.5946000000004</v>
      </c>
    </row>
    <row r="16" spans="1:6" ht="18">
      <c r="A16" s="4" t="s">
        <v>19</v>
      </c>
      <c r="B16" s="4" t="s">
        <v>20</v>
      </c>
      <c r="C16" s="4">
        <v>9.2200000000000006</v>
      </c>
      <c r="D16" s="4" t="s">
        <v>86</v>
      </c>
      <c r="E16" s="4">
        <v>570.94000000000005</v>
      </c>
      <c r="F16" s="4">
        <f t="shared" si="0"/>
        <v>5264.0668000000005</v>
      </c>
    </row>
    <row r="17" spans="1:6" ht="18">
      <c r="A17" s="4" t="s">
        <v>21</v>
      </c>
      <c r="B17" s="4" t="s">
        <v>22</v>
      </c>
      <c r="C17" s="4">
        <v>33.909999999999997</v>
      </c>
      <c r="D17" s="4" t="s">
        <v>86</v>
      </c>
      <c r="E17" s="4">
        <v>342.9</v>
      </c>
      <c r="F17" s="4">
        <f t="shared" si="0"/>
        <v>11627.738999999998</v>
      </c>
    </row>
    <row r="18" spans="1:6" ht="18">
      <c r="A18" s="4" t="s">
        <v>23</v>
      </c>
      <c r="B18" s="4" t="s">
        <v>24</v>
      </c>
      <c r="C18" s="4">
        <v>76.819999999999993</v>
      </c>
      <c r="D18" s="4" t="s">
        <v>86</v>
      </c>
      <c r="E18" s="4">
        <v>117.54</v>
      </c>
      <c r="F18" s="4">
        <f t="shared" si="0"/>
        <v>9029.4228000000003</v>
      </c>
    </row>
    <row r="19" spans="1:6">
      <c r="A19" s="4"/>
      <c r="B19" s="4"/>
      <c r="C19" s="4"/>
      <c r="D19" s="4"/>
      <c r="E19" s="4" t="s">
        <v>25</v>
      </c>
      <c r="F19" s="4">
        <f>SUM(F5:F18)</f>
        <v>481455.96644000011</v>
      </c>
    </row>
    <row r="20" spans="1:6">
      <c r="A20" s="8"/>
      <c r="B20" s="9"/>
      <c r="C20" s="7"/>
      <c r="D20" s="6"/>
      <c r="E20" s="4" t="s">
        <v>26</v>
      </c>
      <c r="F20" s="4">
        <f>F19*18/100</f>
        <v>86662.073959200003</v>
      </c>
    </row>
    <row r="21" spans="1:6">
      <c r="A21" s="8"/>
      <c r="B21" s="9"/>
      <c r="C21" s="7"/>
      <c r="D21" s="6"/>
      <c r="E21" s="4"/>
      <c r="F21" s="4">
        <f>F20+F19</f>
        <v>568118.04039920005</v>
      </c>
    </row>
    <row r="22" spans="1:6">
      <c r="A22" s="8"/>
      <c r="B22" s="9"/>
      <c r="C22" s="7"/>
      <c r="D22" s="6"/>
      <c r="E22" s="4" t="s">
        <v>27</v>
      </c>
      <c r="F22" s="4">
        <f>F21*1/100</f>
        <v>5681.1804039920007</v>
      </c>
    </row>
    <row r="23" spans="1:6">
      <c r="A23" s="8"/>
      <c r="B23" s="9"/>
      <c r="C23" s="7"/>
      <c r="D23" s="6"/>
      <c r="E23" s="4" t="s">
        <v>25</v>
      </c>
      <c r="F23" s="4">
        <f>F22+F21</f>
        <v>573799.220803192</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2023-07-17T06:20:09Z</dcterms:created>
  <dcterms:modified xsi:type="dcterms:W3CDTF">2023-07-17T08:10:59Z</dcterms:modified>
</cp:coreProperties>
</file>